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500" activeTab="0"/>
  </bookViews>
  <sheets>
    <sheet name="Acolhimento" sheetId="1" r:id="rId1"/>
    <sheet name="Dados e resultados" sheetId="2" r:id="rId2"/>
    <sheet name="Gráfico" sheetId="3" r:id="rId3"/>
  </sheets>
  <definedNames>
    <definedName name="Macro1">'CTRL+m'!$A$1</definedName>
    <definedName name="RECORDER">'CTRL+m'!$A:$A</definedName>
  </definedNames>
  <calcPr fullCalcOnLoad="1"/>
</workbook>
</file>

<file path=xl/sharedStrings.xml><?xml version="1.0" encoding="utf-8"?>
<sst xmlns="http://schemas.openxmlformats.org/spreadsheetml/2006/main" count="47" uniqueCount="39">
  <si>
    <t>SSxx =</t>
  </si>
  <si>
    <t>SSyy =</t>
  </si>
  <si>
    <t>SSxy =</t>
  </si>
  <si>
    <t>n</t>
  </si>
  <si>
    <t>alfa</t>
  </si>
  <si>
    <t>Conclusões</t>
  </si>
  <si>
    <t>-</t>
  </si>
  <si>
    <t>Ranks</t>
  </si>
  <si>
    <t>di</t>
  </si>
  <si>
    <t>alfa =</t>
  </si>
  <si>
    <t>Nível de significância (0,05, 0,025, 0,01 ou 0,005)</t>
  </si>
  <si>
    <t>x</t>
  </si>
  <si>
    <t>x2</t>
  </si>
  <si>
    <t>y</t>
  </si>
  <si>
    <t>y2</t>
  </si>
  <si>
    <t>xy</t>
  </si>
  <si>
    <t>Soma =</t>
  </si>
  <si>
    <t>n =</t>
  </si>
  <si>
    <t>nº de pares de dados</t>
  </si>
  <si>
    <t>rs =</t>
  </si>
  <si>
    <t>r =</t>
  </si>
  <si>
    <t>rc =</t>
  </si>
  <si>
    <r>
      <t xml:space="preserve">Valor crítico do </t>
    </r>
    <r>
      <rPr>
        <b/>
        <sz val="10"/>
        <color indexed="8"/>
        <rFont val="Arial"/>
        <family val="0"/>
      </rPr>
      <t>rs</t>
    </r>
  </si>
  <si>
    <t>Sort Desc.</t>
  </si>
  <si>
    <t>Macro1 (m)</t>
  </si>
  <si>
    <t>Gradiente =</t>
  </si>
  <si>
    <t>Rui Assis</t>
  </si>
  <si>
    <r>
      <t xml:space="preserve">Teste de hipótese de correlação de </t>
    </r>
    <r>
      <rPr>
        <b/>
        <i/>
        <sz val="14"/>
        <color indexed="12"/>
        <rFont val="Times New Roman"/>
        <family val="1"/>
      </rPr>
      <t>Spearman</t>
    </r>
  </si>
  <si>
    <t>Estatística Aplicada</t>
  </si>
  <si>
    <t>Estímulo</t>
  </si>
  <si>
    <t>Resposta</t>
  </si>
  <si>
    <t>Coefic. Pearson ou Spearman ?</t>
  </si>
  <si>
    <t>unidades resposta / unidade de estímulo</t>
  </si>
  <si>
    <r>
      <t>di</t>
    </r>
    <r>
      <rPr>
        <vertAlign val="superscript"/>
        <sz val="10"/>
        <rFont val="Arial"/>
        <family val="2"/>
      </rPr>
      <t>2</t>
    </r>
  </si>
  <si>
    <r>
      <t xml:space="preserve">Coeficiente de correlação de </t>
    </r>
    <r>
      <rPr>
        <b/>
        <i/>
        <sz val="10"/>
        <color indexed="8"/>
        <rFont val="Arial"/>
        <family val="2"/>
      </rPr>
      <t>Spearman</t>
    </r>
  </si>
  <si>
    <r>
      <t xml:space="preserve">Coeficiente de correlação de </t>
    </r>
    <r>
      <rPr>
        <b/>
        <i/>
        <sz val="10"/>
        <color indexed="8"/>
        <rFont val="Arial"/>
        <family val="2"/>
      </rPr>
      <t>Pearson</t>
    </r>
  </si>
  <si>
    <t>http://www.rassis.com</t>
  </si>
  <si>
    <t xml:space="preserve">Células a azul para dados, verde claro para cálculos intermédios e amarelo para resultados </t>
  </si>
  <si>
    <t>rassis@rassis.com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</si>
</sst>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General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20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i/>
      <sz val="10"/>
      <color indexed="8"/>
      <name val="Arial"/>
      <family val="2"/>
    </font>
    <font>
      <b/>
      <sz val="14"/>
      <color indexed="9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 quotePrefix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6" borderId="0" xfId="0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 horizontal="center"/>
      <protection/>
    </xf>
    <xf numFmtId="0" fontId="4" fillId="6" borderId="0" xfId="0" applyFont="1" applyFill="1" applyAlignment="1" applyProtection="1">
      <alignment/>
      <protection/>
    </xf>
    <xf numFmtId="0" fontId="9" fillId="6" borderId="0" xfId="0" applyFont="1" applyFill="1" applyAlignment="1" applyProtection="1">
      <alignment horizontal="center"/>
      <protection/>
    </xf>
    <xf numFmtId="0" fontId="13" fillId="6" borderId="0" xfId="0" applyFont="1" applyFill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8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9" borderId="0" xfId="0" applyFont="1" applyFill="1" applyAlignment="1">
      <alignment/>
    </xf>
    <xf numFmtId="0" fontId="18" fillId="6" borderId="0" xfId="0" applyFont="1" applyFill="1" applyAlignment="1" applyProtection="1">
      <alignment horizontal="center"/>
      <protection/>
    </xf>
    <xf numFmtId="0" fontId="19" fillId="6" borderId="0" xfId="19" applyFont="1" applyFill="1" applyAlignment="1" applyProtection="1">
      <alignment horizontal="center"/>
      <protection/>
    </xf>
    <xf numFmtId="0" fontId="12" fillId="6" borderId="0" xfId="0" applyFont="1" applyFill="1" applyAlignment="1" applyProtection="1">
      <alignment horizontal="center"/>
      <protection hidden="1"/>
    </xf>
    <xf numFmtId="0" fontId="4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6" borderId="0" xfId="0" applyNumberFormat="1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Resposta a um estímulo</a:t>
            </a:r>
          </a:p>
        </c:rich>
      </c:tx>
      <c:layout>
        <c:manualLayout>
          <c:xMode val="factor"/>
          <c:yMode val="factor"/>
          <c:x val="0.031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3725"/>
          <c:w val="0.8575"/>
          <c:h val="0.72975"/>
        </c:manualLayout>
      </c:layout>
      <c:lineChart>
        <c:grouping val="standard"/>
        <c:varyColors val="0"/>
        <c:ser>
          <c:idx val="0"/>
          <c:order val="0"/>
          <c:tx>
            <c:v>Estímulo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'Dados e resultados'!$B$7:$B$26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'Dados e resultados'!$C$7:$C$26</c:f>
              <c:numCache>
                <c:ptCount val="20"/>
                <c:pt idx="0">
                  <c:v>15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5</c:v>
                </c:pt>
                <c:pt idx="5">
                  <c:v>13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15</c:v>
                </c:pt>
                <c:pt idx="12">
                  <c:v>7</c:v>
                </c:pt>
                <c:pt idx="13">
                  <c:v>3</c:v>
                </c:pt>
                <c:pt idx="14">
                  <c:v>14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'Dados e resultados'!$B$7:$B$26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'Dados e resultados'!$D$7:$D$26</c:f>
              <c:numCache>
                <c:ptCount val="20"/>
              </c:numCache>
            </c:numRef>
          </c:val>
          <c:smooth val="0"/>
        </c:ser>
        <c:ser>
          <c:idx val="2"/>
          <c:order val="2"/>
          <c:tx>
            <c:v>Resposta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'Dados e resultados'!$B$7:$B$26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'Dados e resultados'!$E$7:$E$26</c:f>
              <c:numCache>
                <c:ptCount val="20"/>
                <c:pt idx="0">
                  <c:v>16</c:v>
                </c:pt>
                <c:pt idx="1">
                  <c:v>26</c:v>
                </c:pt>
                <c:pt idx="2">
                  <c:v>18</c:v>
                </c:pt>
                <c:pt idx="3">
                  <c:v>20</c:v>
                </c:pt>
                <c:pt idx="4">
                  <c:v>35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22</c:v>
                </c:pt>
                <c:pt idx="9">
                  <c:v>22</c:v>
                </c:pt>
                <c:pt idx="10">
                  <c:v>28</c:v>
                </c:pt>
                <c:pt idx="11">
                  <c:v>20</c:v>
                </c:pt>
                <c:pt idx="12">
                  <c:v>23</c:v>
                </c:pt>
                <c:pt idx="13">
                  <c:v>30</c:v>
                </c:pt>
                <c:pt idx="14">
                  <c:v>18</c:v>
                </c:pt>
              </c:numCache>
            </c:numRef>
          </c:val>
          <c:smooth val="0"/>
        </c:ser>
        <c:marker val="1"/>
        <c:axId val="60429328"/>
        <c:axId val="6993041"/>
      </c:lineChart>
      <c:cat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Observações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93041"/>
        <c:crosses val="autoZero"/>
        <c:auto val="0"/>
        <c:lblOffset val="100"/>
        <c:noMultiLvlLbl val="0"/>
      </c:catAx>
      <c:valAx>
        <c:axId val="699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Resposta/Estímulo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293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179"/>
          <c:w val="0.224"/>
          <c:h val="0.1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791200"/>
    <xdr:graphicFrame>
      <xdr:nvGraphicFramePr>
        <xdr:cNvPr id="1" name="Shape 1025"/>
        <xdr:cNvGraphicFramePr/>
      </xdr:nvGraphicFramePr>
      <xdr:xfrm>
        <a:off x="0" y="0"/>
        <a:ext cx="9572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ssis@rassis.com" TargetMode="External" /><Relationship Id="rId2" Type="http://schemas.openxmlformats.org/officeDocument/2006/relationships/hyperlink" Target="http://www.rassi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12" width="12.7109375" style="0" customWidth="1"/>
  </cols>
  <sheetData>
    <row r="1" spans="1:14" ht="18" customHeight="1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 customHeight="1">
      <c r="A3" s="24"/>
      <c r="B3" s="25"/>
      <c r="C3" s="26"/>
      <c r="D3" s="26"/>
      <c r="E3" s="26"/>
      <c r="F3" s="26"/>
      <c r="G3" s="26"/>
      <c r="H3" s="25"/>
      <c r="I3" s="25"/>
      <c r="J3" s="25"/>
      <c r="K3" s="25"/>
      <c r="L3" s="25"/>
      <c r="M3" s="25"/>
      <c r="N3" s="25"/>
    </row>
    <row r="4" spans="1:13" ht="24" customHeight="1">
      <c r="A4" s="25"/>
      <c r="B4" s="25"/>
      <c r="C4" s="26"/>
      <c r="D4" s="26"/>
      <c r="E4" s="27" t="s">
        <v>28</v>
      </c>
      <c r="F4" s="26"/>
      <c r="G4" s="26"/>
      <c r="H4" s="25"/>
      <c r="I4" s="25"/>
      <c r="J4" s="25"/>
      <c r="K4" s="25"/>
      <c r="L4" s="25"/>
      <c r="M4" s="25"/>
    </row>
    <row r="5" spans="1:14" ht="18" customHeight="1">
      <c r="A5" s="24"/>
      <c r="B5" s="25"/>
      <c r="C5" s="26"/>
      <c r="D5" s="26"/>
      <c r="E5" s="26"/>
      <c r="F5" s="26"/>
      <c r="G5" s="26"/>
      <c r="H5" s="25"/>
      <c r="I5" s="25"/>
      <c r="J5" s="25"/>
      <c r="K5" s="25"/>
      <c r="L5" s="25"/>
      <c r="M5" s="25"/>
      <c r="N5" s="25"/>
    </row>
    <row r="6" spans="1:14" ht="18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8" customHeight="1">
      <c r="A7" s="24"/>
      <c r="B7" s="25"/>
      <c r="C7" s="25"/>
      <c r="D7" s="25"/>
      <c r="E7" s="40" t="s">
        <v>26</v>
      </c>
      <c r="F7" s="28"/>
      <c r="G7" s="25"/>
      <c r="H7" s="25"/>
      <c r="I7" s="25"/>
      <c r="J7" s="25"/>
      <c r="K7" s="25"/>
      <c r="L7" s="25"/>
      <c r="M7" s="25"/>
      <c r="N7" s="25"/>
    </row>
    <row r="8" spans="1:14" ht="18" customHeight="1">
      <c r="A8" s="24"/>
      <c r="B8" s="25"/>
      <c r="C8" s="25"/>
      <c r="D8" s="25"/>
      <c r="E8" s="48">
        <v>2008</v>
      </c>
      <c r="F8" s="25"/>
      <c r="G8" s="25"/>
      <c r="H8" s="25"/>
      <c r="I8" s="25"/>
      <c r="J8" s="25"/>
      <c r="K8" s="25"/>
      <c r="L8" s="25"/>
      <c r="M8" s="25"/>
      <c r="N8" s="25"/>
    </row>
    <row r="9" spans="1:14" ht="18" customHeight="1">
      <c r="A9" s="24"/>
      <c r="B9" s="25"/>
      <c r="C9" s="25"/>
      <c r="D9" s="25"/>
      <c r="E9" s="41" t="s">
        <v>38</v>
      </c>
      <c r="F9" s="25"/>
      <c r="G9" s="29"/>
      <c r="H9" s="25"/>
      <c r="I9" s="25"/>
      <c r="J9" s="25"/>
      <c r="K9" s="25"/>
      <c r="L9" s="25"/>
      <c r="M9" s="25"/>
      <c r="N9" s="25"/>
    </row>
    <row r="10" spans="1:14" ht="18" customHeight="1">
      <c r="A10" s="24"/>
      <c r="B10" s="25"/>
      <c r="C10" s="25"/>
      <c r="D10" s="25"/>
      <c r="E10" s="41" t="s">
        <v>36</v>
      </c>
      <c r="F10" s="25"/>
      <c r="G10" s="25"/>
      <c r="H10" s="25"/>
      <c r="I10" s="25"/>
      <c r="J10" s="25"/>
      <c r="K10" s="25"/>
      <c r="L10" s="25"/>
      <c r="M10" s="25"/>
      <c r="N10" s="25"/>
    </row>
    <row r="11" spans="1:12" ht="18" customHeight="1">
      <c r="A11" s="25"/>
      <c r="B11" s="25"/>
      <c r="C11" s="25"/>
      <c r="D11" s="25"/>
      <c r="E11" s="30"/>
      <c r="F11" s="25"/>
      <c r="G11" s="25"/>
      <c r="H11" s="25"/>
      <c r="I11" s="25"/>
      <c r="J11" s="25"/>
      <c r="K11" s="25"/>
      <c r="L11" s="25"/>
    </row>
    <row r="12" spans="1:12" ht="18" customHeight="1">
      <c r="A12" s="25"/>
      <c r="B12" s="25"/>
      <c r="C12" s="25"/>
      <c r="D12" s="25"/>
      <c r="E12" s="30" t="s">
        <v>27</v>
      </c>
      <c r="F12" s="25"/>
      <c r="G12" s="25"/>
      <c r="H12" s="25"/>
      <c r="I12" s="25"/>
      <c r="J12" s="25"/>
      <c r="K12" s="25"/>
      <c r="L12" s="25"/>
    </row>
    <row r="13" spans="1:12" ht="1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8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8" customHeight="1">
      <c r="A15" s="25"/>
      <c r="B15" s="25"/>
      <c r="C15" s="25"/>
      <c r="D15" s="25"/>
      <c r="E15" s="42" t="s">
        <v>37</v>
      </c>
      <c r="F15" s="25"/>
      <c r="G15" s="25"/>
      <c r="H15" s="25"/>
      <c r="I15" s="25"/>
      <c r="J15" s="25"/>
      <c r="K15" s="25"/>
      <c r="L15" s="25"/>
    </row>
    <row r="16" spans="1:12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8" customHeight="1">
      <c r="A20" s="25"/>
      <c r="B20" s="25"/>
      <c r="C20" s="25"/>
      <c r="D20" s="25"/>
      <c r="E20" s="25"/>
      <c r="F20" s="25"/>
      <c r="G20" s="31"/>
      <c r="H20" s="25"/>
      <c r="I20" s="25"/>
      <c r="J20" s="25"/>
      <c r="K20" s="25"/>
      <c r="L20" s="25"/>
    </row>
    <row r="21" spans="1:12" ht="18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8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</sheetData>
  <hyperlinks>
    <hyperlink ref="E9" r:id="rId1" display="rassis@rassis.com"/>
    <hyperlink ref="E10" r:id="rId2" display="http://www.rassis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06"/>
  <sheetViews>
    <sheetView zoomScale="90" zoomScaleNormal="90" workbookViewId="0" topLeftCell="A1">
      <selection activeCell="A1" sqref="A1"/>
    </sheetView>
  </sheetViews>
  <sheetFormatPr defaultColWidth="9.140625" defaultRowHeight="12.75"/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 t="s">
        <v>0</v>
      </c>
      <c r="AD1" s="17">
        <f>AD3-AC3^2/$Q$7</f>
        <v>180.4000000000001</v>
      </c>
      <c r="AE1" s="17" t="s">
        <v>1</v>
      </c>
      <c r="AF1" s="17">
        <f>AF3-AE3^2/$Q$7</f>
        <v>391.60000000000036</v>
      </c>
      <c r="AG1" s="17" t="s">
        <v>2</v>
      </c>
      <c r="AH1" s="17">
        <f>AG3-AC3*AE3/Q7</f>
        <v>-206.80000000000018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 t="s">
        <v>3</v>
      </c>
      <c r="X2" s="7"/>
      <c r="Y2" s="18" t="s">
        <v>4</v>
      </c>
      <c r="Z2" s="7"/>
      <c r="AA2" s="7"/>
      <c r="AB2" s="1"/>
      <c r="AC2" s="7"/>
      <c r="AD2" s="17"/>
      <c r="AE2" s="7"/>
      <c r="AF2" s="7"/>
      <c r="AG2" s="7"/>
      <c r="AH2" s="7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4" t="s">
        <v>5</v>
      </c>
      <c r="Q3" s="45"/>
      <c r="R3" s="45"/>
      <c r="S3" s="45"/>
      <c r="T3" s="45"/>
      <c r="U3" s="45"/>
      <c r="V3" s="1"/>
      <c r="W3" s="17"/>
      <c r="X3" s="19">
        <v>0.005</v>
      </c>
      <c r="Y3" s="18">
        <v>0.01</v>
      </c>
      <c r="Z3" s="18">
        <v>0.025</v>
      </c>
      <c r="AA3" s="18">
        <v>0.05</v>
      </c>
      <c r="AB3" s="1"/>
      <c r="AC3" s="17">
        <f>SUM(AC7:AC26)</f>
        <v>147</v>
      </c>
      <c r="AD3" s="17">
        <f>SUM(AD7:AD26)</f>
        <v>1621</v>
      </c>
      <c r="AE3" s="17">
        <f>SUM(AE7:AE26)</f>
        <v>336</v>
      </c>
      <c r="AF3" s="17">
        <f>SUM(AF7:AF26)</f>
        <v>7918</v>
      </c>
      <c r="AG3" s="17">
        <f>SUM(AG7:AG26)</f>
        <v>3086</v>
      </c>
      <c r="AH3" s="7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1"/>
      <c r="T4" s="1"/>
      <c r="U4" s="1"/>
      <c r="V4" s="1"/>
      <c r="W4" s="18">
        <v>5</v>
      </c>
      <c r="X4" s="17" t="s">
        <v>6</v>
      </c>
      <c r="Y4" s="17" t="s">
        <v>6</v>
      </c>
      <c r="Z4" s="17" t="s">
        <v>6</v>
      </c>
      <c r="AA4" s="17">
        <v>0.9</v>
      </c>
      <c r="AB4" s="1"/>
      <c r="AC4" s="7"/>
      <c r="AD4" s="7"/>
      <c r="AE4" s="7"/>
      <c r="AF4" s="7"/>
      <c r="AG4" s="7"/>
      <c r="AH4" s="7"/>
      <c r="AI4" s="1"/>
      <c r="AJ4" s="44" t="s">
        <v>31</v>
      </c>
      <c r="AK4" s="45"/>
      <c r="AL4" s="45"/>
      <c r="AM4" s="45"/>
      <c r="AN4" s="1"/>
      <c r="AO4" s="1"/>
      <c r="AP4" s="1"/>
      <c r="AQ4" s="1"/>
      <c r="AR4" s="1"/>
      <c r="AS4" s="1"/>
    </row>
    <row r="5" spans="1:45" ht="14.25">
      <c r="A5" s="5"/>
      <c r="B5" s="5" t="s">
        <v>3</v>
      </c>
      <c r="C5" s="46" t="s">
        <v>29</v>
      </c>
      <c r="D5" s="5"/>
      <c r="E5" s="46" t="s">
        <v>30</v>
      </c>
      <c r="F5" s="5"/>
      <c r="G5" s="5" t="str">
        <f>C5</f>
        <v>Estímulo</v>
      </c>
      <c r="H5" s="38" t="s">
        <v>7</v>
      </c>
      <c r="I5" s="5" t="str">
        <f>E5</f>
        <v>Resposta</v>
      </c>
      <c r="J5" s="38" t="s">
        <v>7</v>
      </c>
      <c r="K5" s="1"/>
      <c r="L5" s="5" t="s">
        <v>8</v>
      </c>
      <c r="M5" s="5" t="s">
        <v>33</v>
      </c>
      <c r="N5" s="1"/>
      <c r="O5" s="1"/>
      <c r="P5" s="22" t="s">
        <v>9</v>
      </c>
      <c r="Q5" s="2">
        <v>0.05</v>
      </c>
      <c r="R5" s="4" t="s">
        <v>10</v>
      </c>
      <c r="S5" s="1"/>
      <c r="T5" s="1"/>
      <c r="U5" s="1"/>
      <c r="V5" s="1"/>
      <c r="W5" s="18">
        <v>6</v>
      </c>
      <c r="X5" s="17" t="s">
        <v>6</v>
      </c>
      <c r="Y5" s="17">
        <v>0.943</v>
      </c>
      <c r="Z5" s="17">
        <v>0.886</v>
      </c>
      <c r="AA5" s="17">
        <v>0.829</v>
      </c>
      <c r="AB5" s="1"/>
      <c r="AC5" s="17" t="s">
        <v>11</v>
      </c>
      <c r="AD5" s="17" t="s">
        <v>12</v>
      </c>
      <c r="AE5" s="17" t="s">
        <v>13</v>
      </c>
      <c r="AF5" s="17" t="s">
        <v>14</v>
      </c>
      <c r="AG5" s="17" t="s">
        <v>15</v>
      </c>
      <c r="AH5" s="7"/>
      <c r="AI5" s="1"/>
      <c r="AJ5" s="17">
        <f>SUM(AJ7:AJ26)</f>
        <v>8</v>
      </c>
      <c r="AK5" s="17">
        <f>SUM(AK7:AK26)</f>
        <v>6</v>
      </c>
      <c r="AL5" s="17" t="s">
        <v>16</v>
      </c>
      <c r="AM5" s="17">
        <f>SUM(AJ5:AK5)</f>
        <v>14</v>
      </c>
      <c r="AN5" s="1"/>
      <c r="AO5" s="1"/>
      <c r="AP5" s="1"/>
      <c r="AQ5" s="1"/>
      <c r="AR5" s="1"/>
      <c r="AS5" s="1"/>
    </row>
    <row r="6" spans="1:45" ht="12.75">
      <c r="A6" s="1"/>
      <c r="B6" s="1"/>
      <c r="C6" s="47"/>
      <c r="D6" s="5"/>
      <c r="E6" s="47"/>
      <c r="F6" s="1"/>
      <c r="G6" s="5">
        <f>C6</f>
        <v>0</v>
      </c>
      <c r="H6" s="5"/>
      <c r="I6" s="5">
        <f>E6</f>
        <v>0</v>
      </c>
      <c r="J6" s="5"/>
      <c r="K6" s="1"/>
      <c r="L6" s="1"/>
      <c r="M6" s="1"/>
      <c r="N6" s="1"/>
      <c r="O6" s="1"/>
      <c r="P6" s="22"/>
      <c r="Q6" s="1"/>
      <c r="R6" s="1"/>
      <c r="S6" s="1"/>
      <c r="T6" s="1"/>
      <c r="U6" s="1"/>
      <c r="V6" s="1"/>
      <c r="W6" s="18">
        <v>7</v>
      </c>
      <c r="X6" s="17" t="s">
        <v>6</v>
      </c>
      <c r="Y6" s="17">
        <v>0.893</v>
      </c>
      <c r="Z6" s="17">
        <v>0.786</v>
      </c>
      <c r="AA6" s="17">
        <v>0.714</v>
      </c>
      <c r="AB6" s="1"/>
      <c r="AC6" s="7"/>
      <c r="AD6" s="7"/>
      <c r="AE6" s="17"/>
      <c r="AF6" s="7"/>
      <c r="AG6" s="7"/>
      <c r="AH6" s="7"/>
      <c r="AI6" s="1"/>
      <c r="AJ6" s="17"/>
      <c r="AK6" s="17"/>
      <c r="AL6" s="17"/>
      <c r="AM6" s="17">
        <f>IF(AM5=0,Q9,Q11)</f>
        <v>-0.778</v>
      </c>
      <c r="AN6" s="1"/>
      <c r="AO6" s="1"/>
      <c r="AP6" s="1"/>
      <c r="AQ6" s="1"/>
      <c r="AR6" s="1"/>
      <c r="AS6" s="1"/>
    </row>
    <row r="7" spans="1:45" ht="12.75">
      <c r="A7" s="1"/>
      <c r="B7" s="5">
        <v>1</v>
      </c>
      <c r="C7" s="33">
        <v>15</v>
      </c>
      <c r="D7" s="5"/>
      <c r="E7" s="33">
        <v>16</v>
      </c>
      <c r="F7" s="5"/>
      <c r="G7" s="34">
        <v>15</v>
      </c>
      <c r="H7" s="34">
        <f aca="true" t="shared" si="0" ref="H7:H26">VLOOKUP(G7,$D$30:$E$49,2)</f>
        <v>14.5</v>
      </c>
      <c r="I7" s="34">
        <v>16</v>
      </c>
      <c r="J7" s="34">
        <f aca="true" t="shared" si="1" ref="J7:J26">VLOOKUP(I7,$D$53:$E$72,2)</f>
        <v>1</v>
      </c>
      <c r="K7" s="1"/>
      <c r="L7" s="34">
        <f aca="true" t="shared" si="2" ref="L7:L26">H7-J7</f>
        <v>13.5</v>
      </c>
      <c r="M7" s="34">
        <f aca="true" t="shared" si="3" ref="M7:M26">L7^2</f>
        <v>182.25</v>
      </c>
      <c r="N7" s="1"/>
      <c r="O7" s="1"/>
      <c r="P7" s="22" t="s">
        <v>17</v>
      </c>
      <c r="Q7" s="34">
        <f>COUNT(C7:C26)</f>
        <v>15</v>
      </c>
      <c r="R7" s="20" t="s">
        <v>18</v>
      </c>
      <c r="S7" s="8"/>
      <c r="T7" s="21"/>
      <c r="U7" s="1"/>
      <c r="V7" s="1"/>
      <c r="W7" s="18">
        <v>8</v>
      </c>
      <c r="X7" s="17">
        <v>0.881</v>
      </c>
      <c r="Y7" s="17">
        <v>0.833</v>
      </c>
      <c r="Z7" s="17">
        <v>0.738</v>
      </c>
      <c r="AA7" s="17">
        <v>0.643</v>
      </c>
      <c r="AB7" s="1"/>
      <c r="AC7" s="17">
        <f aca="true" t="shared" si="4" ref="AC7:AC26">G7</f>
        <v>15</v>
      </c>
      <c r="AD7" s="17">
        <f>AC7^2</f>
        <v>225</v>
      </c>
      <c r="AE7" s="17">
        <f aca="true" t="shared" si="5" ref="AE7:AE26">I7</f>
        <v>16</v>
      </c>
      <c r="AF7" s="17">
        <f>AE7^2</f>
        <v>256</v>
      </c>
      <c r="AG7" s="17">
        <f>AC7*AE7</f>
        <v>240</v>
      </c>
      <c r="AH7" s="7"/>
      <c r="AI7" s="1"/>
      <c r="AJ7" s="17">
        <f aca="true" t="shared" si="6" ref="AJ7:AJ26">IF(H7=INT(H7),0,1)</f>
        <v>1</v>
      </c>
      <c r="AK7" s="17">
        <f aca="true" t="shared" si="7" ref="AK7:AK26">IF(J7=INT(J7),0,1)</f>
        <v>0</v>
      </c>
      <c r="AL7" s="17"/>
      <c r="AM7" s="17"/>
      <c r="AN7" s="1"/>
      <c r="AO7" s="1"/>
      <c r="AP7" s="1"/>
      <c r="AQ7" s="1"/>
      <c r="AR7" s="1"/>
      <c r="AS7" s="1"/>
    </row>
    <row r="8" spans="1:45" ht="12.75">
      <c r="A8" s="1"/>
      <c r="B8" s="5">
        <v>2</v>
      </c>
      <c r="C8" s="33">
        <v>8</v>
      </c>
      <c r="D8" s="5"/>
      <c r="E8" s="33">
        <v>26</v>
      </c>
      <c r="F8" s="5"/>
      <c r="G8" s="34">
        <v>8</v>
      </c>
      <c r="H8" s="34">
        <f t="shared" si="0"/>
        <v>5.5</v>
      </c>
      <c r="I8" s="34">
        <v>26</v>
      </c>
      <c r="J8" s="34">
        <f t="shared" si="1"/>
        <v>12</v>
      </c>
      <c r="K8" s="1"/>
      <c r="L8" s="34">
        <f t="shared" si="2"/>
        <v>-6.5</v>
      </c>
      <c r="M8" s="34">
        <f t="shared" si="3"/>
        <v>42.25</v>
      </c>
      <c r="N8" s="1"/>
      <c r="O8" s="1"/>
      <c r="P8" s="22"/>
      <c r="Q8" s="35"/>
      <c r="R8" s="8"/>
      <c r="S8" s="8"/>
      <c r="T8" s="21"/>
      <c r="U8" s="1"/>
      <c r="V8" s="1"/>
      <c r="W8" s="18">
        <v>9</v>
      </c>
      <c r="X8" s="17">
        <v>0.833</v>
      </c>
      <c r="Y8" s="17">
        <v>0.783</v>
      </c>
      <c r="Z8" s="17">
        <v>0.683</v>
      </c>
      <c r="AA8" s="17">
        <v>0.6</v>
      </c>
      <c r="AB8" s="1"/>
      <c r="AC8" s="17">
        <f t="shared" si="4"/>
        <v>8</v>
      </c>
      <c r="AD8" s="17">
        <f aca="true" t="shared" si="8" ref="AD8:AF23">AC8^2</f>
        <v>64</v>
      </c>
      <c r="AE8" s="17">
        <f t="shared" si="5"/>
        <v>26</v>
      </c>
      <c r="AF8" s="17">
        <f t="shared" si="8"/>
        <v>676</v>
      </c>
      <c r="AG8" s="17">
        <f aca="true" t="shared" si="9" ref="AG8:AG23">AC8*AE8</f>
        <v>208</v>
      </c>
      <c r="AH8" s="7"/>
      <c r="AI8" s="1"/>
      <c r="AJ8" s="17">
        <f t="shared" si="6"/>
        <v>1</v>
      </c>
      <c r="AK8" s="17">
        <f t="shared" si="7"/>
        <v>0</v>
      </c>
      <c r="AL8" s="17"/>
      <c r="AM8" s="17"/>
      <c r="AN8" s="1"/>
      <c r="AO8" s="1"/>
      <c r="AP8" s="1"/>
      <c r="AQ8" s="1"/>
      <c r="AR8" s="1"/>
      <c r="AS8" s="1"/>
    </row>
    <row r="9" spans="1:45" ht="12.75">
      <c r="A9" s="1"/>
      <c r="B9" s="5">
        <v>3</v>
      </c>
      <c r="C9" s="33">
        <v>8</v>
      </c>
      <c r="D9" s="5"/>
      <c r="E9" s="33">
        <v>18</v>
      </c>
      <c r="F9" s="5"/>
      <c r="G9" s="34">
        <v>8</v>
      </c>
      <c r="H9" s="34">
        <f t="shared" si="0"/>
        <v>5.5</v>
      </c>
      <c r="I9" s="34">
        <v>18</v>
      </c>
      <c r="J9" s="34">
        <f t="shared" si="1"/>
        <v>3.5</v>
      </c>
      <c r="K9" s="1"/>
      <c r="L9" s="34">
        <f t="shared" si="2"/>
        <v>2</v>
      </c>
      <c r="M9" s="34">
        <f t="shared" si="3"/>
        <v>4</v>
      </c>
      <c r="N9" s="1"/>
      <c r="O9" s="1"/>
      <c r="P9" s="23" t="s">
        <v>19</v>
      </c>
      <c r="Q9" s="34">
        <f>ROUND(1-6*M28/(Q7*(Q7^2-1)),3)</f>
        <v>-0.739</v>
      </c>
      <c r="R9" s="21" t="s">
        <v>34</v>
      </c>
      <c r="S9" s="21"/>
      <c r="T9" s="21"/>
      <c r="U9" s="1"/>
      <c r="V9" s="1"/>
      <c r="W9" s="18">
        <v>10</v>
      </c>
      <c r="X9" s="17">
        <v>0.794</v>
      </c>
      <c r="Y9" s="17">
        <v>0.745</v>
      </c>
      <c r="Z9" s="17">
        <v>0.648</v>
      </c>
      <c r="AA9" s="17">
        <v>0.564</v>
      </c>
      <c r="AB9" s="1"/>
      <c r="AC9" s="17">
        <f t="shared" si="4"/>
        <v>8</v>
      </c>
      <c r="AD9" s="17">
        <f t="shared" si="8"/>
        <v>64</v>
      </c>
      <c r="AE9" s="17">
        <f t="shared" si="5"/>
        <v>18</v>
      </c>
      <c r="AF9" s="17">
        <f t="shared" si="8"/>
        <v>324</v>
      </c>
      <c r="AG9" s="17">
        <f t="shared" si="9"/>
        <v>144</v>
      </c>
      <c r="AH9" s="7"/>
      <c r="AI9" s="1"/>
      <c r="AJ9" s="17">
        <f t="shared" si="6"/>
        <v>1</v>
      </c>
      <c r="AK9" s="17">
        <f t="shared" si="7"/>
        <v>1</v>
      </c>
      <c r="AL9" s="17"/>
      <c r="AM9" s="17"/>
      <c r="AN9" s="1"/>
      <c r="AO9" s="1"/>
      <c r="AP9" s="1"/>
      <c r="AQ9" s="1"/>
      <c r="AR9" s="1"/>
      <c r="AS9" s="1"/>
    </row>
    <row r="10" spans="1:45" ht="12.75">
      <c r="A10" s="1"/>
      <c r="B10" s="5">
        <v>4</v>
      </c>
      <c r="C10" s="33">
        <v>11</v>
      </c>
      <c r="D10" s="5"/>
      <c r="E10" s="33">
        <v>20</v>
      </c>
      <c r="F10" s="5"/>
      <c r="G10" s="34">
        <v>11</v>
      </c>
      <c r="H10" s="34">
        <f t="shared" si="0"/>
        <v>10</v>
      </c>
      <c r="I10" s="34">
        <v>20</v>
      </c>
      <c r="J10" s="34">
        <f t="shared" si="1"/>
        <v>6.5</v>
      </c>
      <c r="K10" s="1"/>
      <c r="L10" s="34">
        <f t="shared" si="2"/>
        <v>3.5</v>
      </c>
      <c r="M10" s="34">
        <f t="shared" si="3"/>
        <v>12.25</v>
      </c>
      <c r="N10" s="1"/>
      <c r="O10" s="1"/>
      <c r="P10" s="23"/>
      <c r="Q10" s="35"/>
      <c r="R10" s="8"/>
      <c r="S10" s="21"/>
      <c r="T10" s="21"/>
      <c r="U10" s="1"/>
      <c r="V10" s="1"/>
      <c r="W10" s="18">
        <v>11</v>
      </c>
      <c r="X10" s="17">
        <v>0.818</v>
      </c>
      <c r="Y10" s="17">
        <v>0.736</v>
      </c>
      <c r="Z10" s="17">
        <v>0.623</v>
      </c>
      <c r="AA10" s="17">
        <v>0.523</v>
      </c>
      <c r="AB10" s="1"/>
      <c r="AC10" s="17">
        <f t="shared" si="4"/>
        <v>11</v>
      </c>
      <c r="AD10" s="17">
        <f t="shared" si="8"/>
        <v>121</v>
      </c>
      <c r="AE10" s="17">
        <f t="shared" si="5"/>
        <v>20</v>
      </c>
      <c r="AF10" s="17">
        <f t="shared" si="8"/>
        <v>400</v>
      </c>
      <c r="AG10" s="17">
        <f t="shared" si="9"/>
        <v>220</v>
      </c>
      <c r="AH10" s="7"/>
      <c r="AI10" s="1"/>
      <c r="AJ10" s="17">
        <f t="shared" si="6"/>
        <v>0</v>
      </c>
      <c r="AK10" s="17">
        <f t="shared" si="7"/>
        <v>1</v>
      </c>
      <c r="AL10" s="17"/>
      <c r="AM10" s="17"/>
      <c r="AN10" s="1"/>
      <c r="AO10" s="1"/>
      <c r="AP10" s="1"/>
      <c r="AQ10" s="1"/>
      <c r="AR10" s="1"/>
      <c r="AS10" s="1"/>
    </row>
    <row r="11" spans="1:45" ht="12.75">
      <c r="A11" s="1"/>
      <c r="B11" s="5">
        <v>5</v>
      </c>
      <c r="C11" s="33">
        <v>5</v>
      </c>
      <c r="D11" s="5"/>
      <c r="E11" s="33">
        <v>35</v>
      </c>
      <c r="F11" s="5"/>
      <c r="G11" s="34">
        <v>5</v>
      </c>
      <c r="H11" s="34">
        <f t="shared" si="0"/>
        <v>2</v>
      </c>
      <c r="I11" s="34">
        <v>35</v>
      </c>
      <c r="J11" s="34">
        <f t="shared" si="1"/>
        <v>15</v>
      </c>
      <c r="K11" s="1"/>
      <c r="L11" s="34">
        <f t="shared" si="2"/>
        <v>-13</v>
      </c>
      <c r="M11" s="34">
        <f t="shared" si="3"/>
        <v>169</v>
      </c>
      <c r="N11" s="1"/>
      <c r="O11" s="1"/>
      <c r="P11" s="23" t="s">
        <v>20</v>
      </c>
      <c r="Q11" s="34">
        <f>ROUND(AH1/SQRT(AD1*AF1),3)</f>
        <v>-0.778</v>
      </c>
      <c r="R11" s="21" t="s">
        <v>35</v>
      </c>
      <c r="S11" s="21"/>
      <c r="T11" s="21"/>
      <c r="U11" s="1"/>
      <c r="V11" s="1"/>
      <c r="W11" s="18">
        <v>12</v>
      </c>
      <c r="X11" s="17">
        <v>0.78</v>
      </c>
      <c r="Y11" s="17">
        <v>0.703</v>
      </c>
      <c r="Z11" s="17">
        <v>0.591</v>
      </c>
      <c r="AA11" s="17">
        <v>0.497</v>
      </c>
      <c r="AB11" s="1"/>
      <c r="AC11" s="17">
        <f t="shared" si="4"/>
        <v>5</v>
      </c>
      <c r="AD11" s="17">
        <f t="shared" si="8"/>
        <v>25</v>
      </c>
      <c r="AE11" s="17">
        <f t="shared" si="5"/>
        <v>35</v>
      </c>
      <c r="AF11" s="17">
        <f t="shared" si="8"/>
        <v>1225</v>
      </c>
      <c r="AG11" s="17">
        <f t="shared" si="9"/>
        <v>175</v>
      </c>
      <c r="AH11" s="7"/>
      <c r="AI11" s="1"/>
      <c r="AJ11" s="17">
        <f t="shared" si="6"/>
        <v>0</v>
      </c>
      <c r="AK11" s="17">
        <f t="shared" si="7"/>
        <v>0</v>
      </c>
      <c r="AL11" s="17"/>
      <c r="AM11" s="17"/>
      <c r="AN11" s="1"/>
      <c r="AO11" s="1"/>
      <c r="AP11" s="1"/>
      <c r="AQ11" s="1"/>
      <c r="AR11" s="1"/>
      <c r="AS11" s="1"/>
    </row>
    <row r="12" spans="1:45" ht="12.75">
      <c r="A12" s="1"/>
      <c r="B12" s="5">
        <v>6</v>
      </c>
      <c r="C12" s="33">
        <v>13</v>
      </c>
      <c r="D12" s="5"/>
      <c r="E12" s="33">
        <v>22</v>
      </c>
      <c r="F12" s="5"/>
      <c r="G12" s="34">
        <v>13</v>
      </c>
      <c r="H12" s="34">
        <f t="shared" si="0"/>
        <v>12</v>
      </c>
      <c r="I12" s="34">
        <v>22</v>
      </c>
      <c r="J12" s="34">
        <f t="shared" si="1"/>
        <v>9</v>
      </c>
      <c r="K12" s="1"/>
      <c r="L12" s="34">
        <f t="shared" si="2"/>
        <v>3</v>
      </c>
      <c r="M12" s="34">
        <f t="shared" si="3"/>
        <v>9</v>
      </c>
      <c r="N12" s="1"/>
      <c r="O12" s="1"/>
      <c r="P12" s="23"/>
      <c r="Q12" s="35"/>
      <c r="R12" s="21"/>
      <c r="S12" s="21"/>
      <c r="T12" s="21"/>
      <c r="U12" s="1"/>
      <c r="V12" s="1"/>
      <c r="W12" s="18">
        <v>13</v>
      </c>
      <c r="X12" s="17">
        <v>0.745</v>
      </c>
      <c r="Y12" s="17">
        <v>0.673</v>
      </c>
      <c r="Z12" s="17">
        <v>0.566</v>
      </c>
      <c r="AA12" s="17">
        <v>0.475</v>
      </c>
      <c r="AB12" s="1"/>
      <c r="AC12" s="17">
        <f t="shared" si="4"/>
        <v>13</v>
      </c>
      <c r="AD12" s="17">
        <f t="shared" si="8"/>
        <v>169</v>
      </c>
      <c r="AE12" s="17">
        <f t="shared" si="5"/>
        <v>22</v>
      </c>
      <c r="AF12" s="17">
        <f t="shared" si="8"/>
        <v>484</v>
      </c>
      <c r="AG12" s="17">
        <f t="shared" si="9"/>
        <v>286</v>
      </c>
      <c r="AH12" s="7"/>
      <c r="AI12" s="1"/>
      <c r="AJ12" s="17">
        <f t="shared" si="6"/>
        <v>0</v>
      </c>
      <c r="AK12" s="17">
        <f t="shared" si="7"/>
        <v>0</v>
      </c>
      <c r="AL12" s="17"/>
      <c r="AM12" s="17"/>
      <c r="AN12" s="1"/>
      <c r="AO12" s="1"/>
      <c r="AP12" s="1"/>
      <c r="AQ12" s="1"/>
      <c r="AR12" s="1"/>
      <c r="AS12" s="1"/>
    </row>
    <row r="13" spans="1:45" ht="12.75">
      <c r="A13" s="1"/>
      <c r="B13" s="5">
        <v>7</v>
      </c>
      <c r="C13" s="33">
        <v>10</v>
      </c>
      <c r="D13" s="5"/>
      <c r="E13" s="33">
        <v>18</v>
      </c>
      <c r="F13" s="5"/>
      <c r="G13" s="34">
        <v>10</v>
      </c>
      <c r="H13" s="34">
        <f t="shared" si="0"/>
        <v>8.5</v>
      </c>
      <c r="I13" s="34">
        <v>18</v>
      </c>
      <c r="J13" s="34">
        <f t="shared" si="1"/>
        <v>3.5</v>
      </c>
      <c r="K13" s="1"/>
      <c r="L13" s="34">
        <f t="shared" si="2"/>
        <v>5</v>
      </c>
      <c r="M13" s="34">
        <f t="shared" si="3"/>
        <v>25</v>
      </c>
      <c r="N13" s="1"/>
      <c r="O13" s="1"/>
      <c r="P13" s="23" t="s">
        <v>21</v>
      </c>
      <c r="Q13" s="34">
        <f>HLOOKUP(Q5,W3:AA19,Q7-3)</f>
        <v>0.441</v>
      </c>
      <c r="R13" s="21" t="s">
        <v>22</v>
      </c>
      <c r="S13" s="21"/>
      <c r="T13" s="1"/>
      <c r="U13" s="1"/>
      <c r="V13" s="1"/>
      <c r="W13" s="18">
        <v>14</v>
      </c>
      <c r="X13" s="17">
        <v>0.716</v>
      </c>
      <c r="Y13" s="17">
        <v>0.646</v>
      </c>
      <c r="Z13" s="17">
        <v>0.545</v>
      </c>
      <c r="AA13" s="17">
        <v>0.457</v>
      </c>
      <c r="AB13" s="1"/>
      <c r="AC13" s="17">
        <f t="shared" si="4"/>
        <v>10</v>
      </c>
      <c r="AD13" s="17">
        <f t="shared" si="8"/>
        <v>100</v>
      </c>
      <c r="AE13" s="17">
        <f t="shared" si="5"/>
        <v>18</v>
      </c>
      <c r="AF13" s="17">
        <f t="shared" si="8"/>
        <v>324</v>
      </c>
      <c r="AG13" s="17">
        <f t="shared" si="9"/>
        <v>180</v>
      </c>
      <c r="AH13" s="7"/>
      <c r="AI13" s="1"/>
      <c r="AJ13" s="17">
        <f t="shared" si="6"/>
        <v>1</v>
      </c>
      <c r="AK13" s="17">
        <f t="shared" si="7"/>
        <v>1</v>
      </c>
      <c r="AL13" s="17"/>
      <c r="AM13" s="17"/>
      <c r="AN13" s="1"/>
      <c r="AO13" s="1"/>
      <c r="AP13" s="1"/>
      <c r="AQ13" s="1"/>
      <c r="AR13" s="1"/>
      <c r="AS13" s="1"/>
    </row>
    <row r="14" spans="1:45" ht="12.75">
      <c r="A14" s="1"/>
      <c r="B14" s="5">
        <v>8</v>
      </c>
      <c r="C14" s="33">
        <v>12</v>
      </c>
      <c r="D14" s="5"/>
      <c r="E14" s="33">
        <v>18</v>
      </c>
      <c r="F14" s="5"/>
      <c r="G14" s="34">
        <v>12</v>
      </c>
      <c r="H14" s="34">
        <f t="shared" si="0"/>
        <v>11</v>
      </c>
      <c r="I14" s="34">
        <v>18</v>
      </c>
      <c r="J14" s="34">
        <f t="shared" si="1"/>
        <v>3.5</v>
      </c>
      <c r="K14" s="1"/>
      <c r="L14" s="34">
        <f t="shared" si="2"/>
        <v>7.5</v>
      </c>
      <c r="M14" s="34">
        <f t="shared" si="3"/>
        <v>56.25</v>
      </c>
      <c r="N14" s="1"/>
      <c r="O14" s="1"/>
      <c r="P14" s="1"/>
      <c r="Q14" s="1"/>
      <c r="R14" s="1"/>
      <c r="S14" s="1"/>
      <c r="T14" s="1"/>
      <c r="U14" s="1"/>
      <c r="V14" s="1"/>
      <c r="W14" s="18">
        <v>15</v>
      </c>
      <c r="X14" s="17">
        <v>0.689</v>
      </c>
      <c r="Y14" s="17">
        <v>0.623</v>
      </c>
      <c r="Z14" s="17">
        <v>0.525</v>
      </c>
      <c r="AA14" s="17">
        <v>0.441</v>
      </c>
      <c r="AB14" s="1"/>
      <c r="AC14" s="17">
        <f t="shared" si="4"/>
        <v>12</v>
      </c>
      <c r="AD14" s="17">
        <f t="shared" si="8"/>
        <v>144</v>
      </c>
      <c r="AE14" s="17">
        <f t="shared" si="5"/>
        <v>18</v>
      </c>
      <c r="AF14" s="17">
        <f t="shared" si="8"/>
        <v>324</v>
      </c>
      <c r="AG14" s="17">
        <f t="shared" si="9"/>
        <v>216</v>
      </c>
      <c r="AH14" s="7"/>
      <c r="AI14" s="1"/>
      <c r="AJ14" s="17">
        <f t="shared" si="6"/>
        <v>0</v>
      </c>
      <c r="AK14" s="17">
        <f t="shared" si="7"/>
        <v>1</v>
      </c>
      <c r="AL14" s="17"/>
      <c r="AM14" s="17"/>
      <c r="AN14" s="1"/>
      <c r="AO14" s="1"/>
      <c r="AP14" s="1"/>
      <c r="AQ14" s="1"/>
      <c r="AR14" s="1"/>
      <c r="AS14" s="1"/>
    </row>
    <row r="15" spans="1:45" ht="12.75">
      <c r="A15" s="1"/>
      <c r="B15" s="5">
        <v>9</v>
      </c>
      <c r="C15" s="33">
        <v>10</v>
      </c>
      <c r="D15" s="5"/>
      <c r="E15" s="33">
        <v>22</v>
      </c>
      <c r="F15" s="5"/>
      <c r="G15" s="34">
        <v>10</v>
      </c>
      <c r="H15" s="34">
        <f t="shared" si="0"/>
        <v>8.5</v>
      </c>
      <c r="I15" s="34">
        <v>22</v>
      </c>
      <c r="J15" s="34">
        <f t="shared" si="1"/>
        <v>9</v>
      </c>
      <c r="K15" s="1"/>
      <c r="L15" s="34">
        <f t="shared" si="2"/>
        <v>-0.5</v>
      </c>
      <c r="M15" s="34">
        <f t="shared" si="3"/>
        <v>0.25</v>
      </c>
      <c r="N15" s="1"/>
      <c r="O15" s="1"/>
      <c r="P15" s="39" t="str">
        <f>IF(OR(Q5=0.05,Q5=0.025,Q5=0.01,Q5=0.005),IF(AM6&lt;0,IF(AM6&lt;-Q13,"Existe suficiente evidência de correlação","Não existe suficiente evidência de correlação"),IF(AM6&gt;Q13,"Existe suficiente evidência de correlação","Não existe suficiente evidência de correlação")),"Substitua alfa por 0,05, 0,025, 0,01 ou 0,005")</f>
        <v>Existe suficiente evidência de correlação</v>
      </c>
      <c r="Q15" s="39"/>
      <c r="R15" s="39"/>
      <c r="S15" s="39"/>
      <c r="T15" s="39"/>
      <c r="U15" s="39"/>
      <c r="V15" s="1"/>
      <c r="W15" s="18">
        <v>16</v>
      </c>
      <c r="X15" s="17">
        <v>0.666</v>
      </c>
      <c r="Y15" s="17">
        <v>0.601</v>
      </c>
      <c r="Z15" s="17">
        <v>0.507</v>
      </c>
      <c r="AA15" s="17">
        <v>0.425</v>
      </c>
      <c r="AB15" s="1"/>
      <c r="AC15" s="17">
        <f t="shared" si="4"/>
        <v>10</v>
      </c>
      <c r="AD15" s="17">
        <f t="shared" si="8"/>
        <v>100</v>
      </c>
      <c r="AE15" s="17">
        <f t="shared" si="5"/>
        <v>22</v>
      </c>
      <c r="AF15" s="17">
        <f t="shared" si="8"/>
        <v>484</v>
      </c>
      <c r="AG15" s="17">
        <f t="shared" si="9"/>
        <v>220</v>
      </c>
      <c r="AH15" s="7"/>
      <c r="AI15" s="1"/>
      <c r="AJ15" s="17">
        <f t="shared" si="6"/>
        <v>1</v>
      </c>
      <c r="AK15" s="17">
        <f t="shared" si="7"/>
        <v>0</v>
      </c>
      <c r="AL15" s="17"/>
      <c r="AM15" s="17"/>
      <c r="AN15" s="1"/>
      <c r="AO15" s="1"/>
      <c r="AP15" s="1"/>
      <c r="AQ15" s="1"/>
      <c r="AR15" s="1"/>
      <c r="AS15" s="1"/>
    </row>
    <row r="16" spans="1:45" ht="12.75">
      <c r="A16" s="1"/>
      <c r="B16" s="5">
        <v>10</v>
      </c>
      <c r="C16" s="33">
        <v>9</v>
      </c>
      <c r="D16" s="5"/>
      <c r="E16" s="33">
        <v>22</v>
      </c>
      <c r="F16" s="5"/>
      <c r="G16" s="34">
        <v>9</v>
      </c>
      <c r="H16" s="34">
        <f t="shared" si="0"/>
        <v>7</v>
      </c>
      <c r="I16" s="34">
        <v>22</v>
      </c>
      <c r="J16" s="34">
        <f t="shared" si="1"/>
        <v>9</v>
      </c>
      <c r="K16" s="1"/>
      <c r="L16" s="34">
        <f t="shared" si="2"/>
        <v>-2</v>
      </c>
      <c r="M16" s="34">
        <f t="shared" si="3"/>
        <v>4</v>
      </c>
      <c r="N16" s="1"/>
      <c r="O16" s="1"/>
      <c r="P16" s="1"/>
      <c r="Q16" s="1"/>
      <c r="R16" s="1"/>
      <c r="S16" s="1"/>
      <c r="T16" s="1"/>
      <c r="U16" s="1"/>
      <c r="V16" s="1"/>
      <c r="W16" s="18">
        <v>17</v>
      </c>
      <c r="X16" s="17">
        <v>0.645</v>
      </c>
      <c r="Y16" s="17">
        <v>0.582</v>
      </c>
      <c r="Z16" s="17">
        <v>0.49</v>
      </c>
      <c r="AA16" s="17">
        <v>0.412</v>
      </c>
      <c r="AB16" s="1"/>
      <c r="AC16" s="17">
        <f t="shared" si="4"/>
        <v>9</v>
      </c>
      <c r="AD16" s="17">
        <f t="shared" si="8"/>
        <v>81</v>
      </c>
      <c r="AE16" s="17">
        <f t="shared" si="5"/>
        <v>22</v>
      </c>
      <c r="AF16" s="17">
        <f t="shared" si="8"/>
        <v>484</v>
      </c>
      <c r="AG16" s="17">
        <f t="shared" si="9"/>
        <v>198</v>
      </c>
      <c r="AH16" s="7"/>
      <c r="AI16" s="1"/>
      <c r="AJ16" s="17">
        <f t="shared" si="6"/>
        <v>0</v>
      </c>
      <c r="AK16" s="17">
        <f t="shared" si="7"/>
        <v>0</v>
      </c>
      <c r="AL16" s="17"/>
      <c r="AM16" s="17"/>
      <c r="AN16" s="1"/>
      <c r="AO16" s="1"/>
      <c r="AP16" s="1"/>
      <c r="AQ16" s="1"/>
      <c r="AR16" s="1"/>
      <c r="AS16" s="1"/>
    </row>
    <row r="17" spans="1:45" ht="12.75">
      <c r="A17" s="1"/>
      <c r="B17" s="5">
        <v>11</v>
      </c>
      <c r="C17" s="33">
        <v>7</v>
      </c>
      <c r="D17" s="5"/>
      <c r="E17" s="33">
        <v>28</v>
      </c>
      <c r="F17" s="5"/>
      <c r="G17" s="34">
        <v>7</v>
      </c>
      <c r="H17" s="34">
        <f t="shared" si="0"/>
        <v>3.5</v>
      </c>
      <c r="I17" s="34">
        <v>28</v>
      </c>
      <c r="J17" s="34">
        <f t="shared" si="1"/>
        <v>13</v>
      </c>
      <c r="K17" s="1"/>
      <c r="L17" s="34">
        <f t="shared" si="2"/>
        <v>-9.5</v>
      </c>
      <c r="M17" s="34">
        <f t="shared" si="3"/>
        <v>90.25</v>
      </c>
      <c r="N17" s="1"/>
      <c r="O17" s="1"/>
      <c r="P17" s="22" t="s">
        <v>25</v>
      </c>
      <c r="Q17" s="43">
        <f>IF(AM6&lt;0,IF(AM6&lt;-Q13,ROUND(AH1/AD1,3),"-"),IF(AM6&gt;Q13,ROUND(AH1/AD1,3),"-"))</f>
        <v>-1.146</v>
      </c>
      <c r="R17" s="1" t="s">
        <v>32</v>
      </c>
      <c r="S17" s="1"/>
      <c r="T17" s="1"/>
      <c r="U17" s="1"/>
      <c r="V17" s="1"/>
      <c r="W17" s="18">
        <v>18</v>
      </c>
      <c r="X17" s="17">
        <v>0.625</v>
      </c>
      <c r="Y17" s="17">
        <v>0.564</v>
      </c>
      <c r="Z17" s="17">
        <v>0.476</v>
      </c>
      <c r="AA17" s="17">
        <v>0.399</v>
      </c>
      <c r="AB17" s="1"/>
      <c r="AC17" s="17">
        <f t="shared" si="4"/>
        <v>7</v>
      </c>
      <c r="AD17" s="17">
        <f t="shared" si="8"/>
        <v>49</v>
      </c>
      <c r="AE17" s="17">
        <f t="shared" si="5"/>
        <v>28</v>
      </c>
      <c r="AF17" s="17">
        <f t="shared" si="8"/>
        <v>784</v>
      </c>
      <c r="AG17" s="17">
        <f t="shared" si="9"/>
        <v>196</v>
      </c>
      <c r="AH17" s="7"/>
      <c r="AI17" s="1"/>
      <c r="AJ17" s="17">
        <f t="shared" si="6"/>
        <v>1</v>
      </c>
      <c r="AK17" s="17">
        <f t="shared" si="7"/>
        <v>0</v>
      </c>
      <c r="AL17" s="17"/>
      <c r="AM17" s="17"/>
      <c r="AN17" s="1"/>
      <c r="AO17" s="1"/>
      <c r="AP17" s="1"/>
      <c r="AQ17" s="1"/>
      <c r="AR17" s="1"/>
      <c r="AS17" s="1"/>
    </row>
    <row r="18" spans="1:45" ht="12.75">
      <c r="A18" s="1"/>
      <c r="B18" s="5">
        <v>12</v>
      </c>
      <c r="C18" s="33">
        <v>15</v>
      </c>
      <c r="D18" s="5"/>
      <c r="E18" s="33">
        <v>20</v>
      </c>
      <c r="F18" s="5"/>
      <c r="G18" s="34">
        <v>15</v>
      </c>
      <c r="H18" s="34">
        <f t="shared" si="0"/>
        <v>14.5</v>
      </c>
      <c r="I18" s="34">
        <v>20</v>
      </c>
      <c r="J18" s="34">
        <f t="shared" si="1"/>
        <v>6.5</v>
      </c>
      <c r="K18" s="1"/>
      <c r="L18" s="34">
        <f t="shared" si="2"/>
        <v>8</v>
      </c>
      <c r="M18" s="34">
        <f t="shared" si="3"/>
        <v>64</v>
      </c>
      <c r="N18" s="1"/>
      <c r="O18" s="1"/>
      <c r="P18" s="1"/>
      <c r="Q18" s="1"/>
      <c r="R18" s="1"/>
      <c r="S18" s="1"/>
      <c r="T18" s="1"/>
      <c r="U18" s="1"/>
      <c r="V18" s="1"/>
      <c r="W18" s="18">
        <v>19</v>
      </c>
      <c r="X18" s="17">
        <v>0.608</v>
      </c>
      <c r="Y18" s="17">
        <v>0.549</v>
      </c>
      <c r="Z18" s="17">
        <v>0.462</v>
      </c>
      <c r="AA18" s="17">
        <v>0.388</v>
      </c>
      <c r="AB18" s="1"/>
      <c r="AC18" s="17">
        <f t="shared" si="4"/>
        <v>15</v>
      </c>
      <c r="AD18" s="17">
        <f t="shared" si="8"/>
        <v>225</v>
      </c>
      <c r="AE18" s="17">
        <f t="shared" si="5"/>
        <v>20</v>
      </c>
      <c r="AF18" s="17">
        <f t="shared" si="8"/>
        <v>400</v>
      </c>
      <c r="AG18" s="17">
        <f t="shared" si="9"/>
        <v>300</v>
      </c>
      <c r="AH18" s="7"/>
      <c r="AI18" s="1"/>
      <c r="AJ18" s="17">
        <f t="shared" si="6"/>
        <v>1</v>
      </c>
      <c r="AK18" s="17">
        <f t="shared" si="7"/>
        <v>1</v>
      </c>
      <c r="AL18" s="17"/>
      <c r="AM18" s="17"/>
      <c r="AN18" s="1"/>
      <c r="AO18" s="1"/>
      <c r="AP18" s="1"/>
      <c r="AQ18" s="1"/>
      <c r="AR18" s="1"/>
      <c r="AS18" s="1"/>
    </row>
    <row r="19" spans="1:45" ht="12.75">
      <c r="A19" s="1"/>
      <c r="B19" s="5">
        <v>13</v>
      </c>
      <c r="C19" s="33">
        <v>7</v>
      </c>
      <c r="D19" s="5"/>
      <c r="E19" s="33">
        <v>23</v>
      </c>
      <c r="F19" s="5"/>
      <c r="G19" s="34">
        <v>7</v>
      </c>
      <c r="H19" s="34">
        <f t="shared" si="0"/>
        <v>3.5</v>
      </c>
      <c r="I19" s="34">
        <v>23</v>
      </c>
      <c r="J19" s="34">
        <f t="shared" si="1"/>
        <v>11</v>
      </c>
      <c r="K19" s="1"/>
      <c r="L19" s="34">
        <f t="shared" si="2"/>
        <v>-7.5</v>
      </c>
      <c r="M19" s="34">
        <f t="shared" si="3"/>
        <v>56.25</v>
      </c>
      <c r="N19" s="1"/>
      <c r="O19" s="1"/>
      <c r="P19" s="1"/>
      <c r="Q19" s="1"/>
      <c r="R19" s="1"/>
      <c r="S19" s="1"/>
      <c r="T19" s="1"/>
      <c r="U19" s="1"/>
      <c r="V19" s="1"/>
      <c r="W19" s="18">
        <v>20</v>
      </c>
      <c r="X19" s="17">
        <v>0.591</v>
      </c>
      <c r="Y19" s="17">
        <v>0.534</v>
      </c>
      <c r="Z19" s="17">
        <v>0.45</v>
      </c>
      <c r="AA19" s="17">
        <v>0.377</v>
      </c>
      <c r="AB19" s="1"/>
      <c r="AC19" s="17">
        <f t="shared" si="4"/>
        <v>7</v>
      </c>
      <c r="AD19" s="17">
        <f t="shared" si="8"/>
        <v>49</v>
      </c>
      <c r="AE19" s="17">
        <f t="shared" si="5"/>
        <v>23</v>
      </c>
      <c r="AF19" s="17">
        <f t="shared" si="8"/>
        <v>529</v>
      </c>
      <c r="AG19" s="17">
        <f t="shared" si="9"/>
        <v>161</v>
      </c>
      <c r="AH19" s="7"/>
      <c r="AI19" s="1"/>
      <c r="AJ19" s="17">
        <f t="shared" si="6"/>
        <v>1</v>
      </c>
      <c r="AK19" s="17">
        <f t="shared" si="7"/>
        <v>0</v>
      </c>
      <c r="AL19" s="17"/>
      <c r="AM19" s="17"/>
      <c r="AN19" s="1"/>
      <c r="AO19" s="1"/>
      <c r="AP19" s="1"/>
      <c r="AQ19" s="1"/>
      <c r="AR19" s="1"/>
      <c r="AS19" s="1"/>
    </row>
    <row r="20" spans="1:45" ht="12.75">
      <c r="A20" s="1"/>
      <c r="B20" s="5">
        <v>14</v>
      </c>
      <c r="C20" s="33">
        <v>3</v>
      </c>
      <c r="D20" s="5"/>
      <c r="E20" s="33">
        <v>30</v>
      </c>
      <c r="F20" s="5"/>
      <c r="G20" s="34">
        <v>3</v>
      </c>
      <c r="H20" s="34">
        <f t="shared" si="0"/>
        <v>1</v>
      </c>
      <c r="I20" s="34">
        <v>30</v>
      </c>
      <c r="J20" s="34">
        <f t="shared" si="1"/>
        <v>14</v>
      </c>
      <c r="K20" s="1"/>
      <c r="L20" s="34">
        <f t="shared" si="2"/>
        <v>-13</v>
      </c>
      <c r="M20" s="34">
        <f t="shared" si="3"/>
        <v>169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7">
        <f t="shared" si="4"/>
        <v>3</v>
      </c>
      <c r="AD20" s="17">
        <f t="shared" si="8"/>
        <v>9</v>
      </c>
      <c r="AE20" s="17">
        <f t="shared" si="5"/>
        <v>30</v>
      </c>
      <c r="AF20" s="17">
        <f t="shared" si="8"/>
        <v>900</v>
      </c>
      <c r="AG20" s="17">
        <f t="shared" si="9"/>
        <v>90</v>
      </c>
      <c r="AH20" s="7"/>
      <c r="AI20" s="1"/>
      <c r="AJ20" s="17">
        <f t="shared" si="6"/>
        <v>0</v>
      </c>
      <c r="AK20" s="17">
        <f t="shared" si="7"/>
        <v>0</v>
      </c>
      <c r="AL20" s="17"/>
      <c r="AM20" s="17"/>
      <c r="AN20" s="1"/>
      <c r="AO20" s="1"/>
      <c r="AP20" s="1"/>
      <c r="AQ20" s="1"/>
      <c r="AR20" s="1"/>
      <c r="AS20" s="1"/>
    </row>
    <row r="21" spans="1:45" ht="12.75">
      <c r="A21" s="1"/>
      <c r="B21" s="5">
        <v>15</v>
      </c>
      <c r="C21" s="33">
        <v>14</v>
      </c>
      <c r="D21" s="5"/>
      <c r="E21" s="33">
        <v>18</v>
      </c>
      <c r="F21" s="5"/>
      <c r="G21" s="34">
        <v>14</v>
      </c>
      <c r="H21" s="34">
        <f t="shared" si="0"/>
        <v>13</v>
      </c>
      <c r="I21" s="34">
        <v>18</v>
      </c>
      <c r="J21" s="34">
        <f t="shared" si="1"/>
        <v>3.5</v>
      </c>
      <c r="K21" s="1"/>
      <c r="L21" s="34">
        <f t="shared" si="2"/>
        <v>9.5</v>
      </c>
      <c r="M21" s="34">
        <f t="shared" si="3"/>
        <v>90.25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7">
        <f t="shared" si="4"/>
        <v>14</v>
      </c>
      <c r="AD21" s="17">
        <f t="shared" si="8"/>
        <v>196</v>
      </c>
      <c r="AE21" s="17">
        <f t="shared" si="5"/>
        <v>18</v>
      </c>
      <c r="AF21" s="17">
        <f t="shared" si="8"/>
        <v>324</v>
      </c>
      <c r="AG21" s="17">
        <f t="shared" si="9"/>
        <v>252</v>
      </c>
      <c r="AH21" s="7"/>
      <c r="AI21" s="1"/>
      <c r="AJ21" s="17">
        <f t="shared" si="6"/>
        <v>0</v>
      </c>
      <c r="AK21" s="17">
        <f t="shared" si="7"/>
        <v>1</v>
      </c>
      <c r="AL21" s="17"/>
      <c r="AM21" s="17"/>
      <c r="AN21" s="1"/>
      <c r="AO21" s="1"/>
      <c r="AP21" s="1"/>
      <c r="AQ21" s="1"/>
      <c r="AR21" s="1"/>
      <c r="AS21" s="1"/>
    </row>
    <row r="22" spans="1:45" ht="12.75">
      <c r="A22" s="1"/>
      <c r="B22" s="5">
        <v>16</v>
      </c>
      <c r="C22" s="33"/>
      <c r="D22" s="5"/>
      <c r="E22" s="33"/>
      <c r="F22" s="5"/>
      <c r="G22" s="34"/>
      <c r="H22" s="34">
        <f t="shared" si="0"/>
        <v>0</v>
      </c>
      <c r="I22" s="34"/>
      <c r="J22" s="34">
        <f t="shared" si="1"/>
        <v>0</v>
      </c>
      <c r="K22" s="1"/>
      <c r="L22" s="34">
        <f t="shared" si="2"/>
        <v>0</v>
      </c>
      <c r="M22" s="34">
        <f t="shared" si="3"/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7">
        <f t="shared" si="4"/>
        <v>0</v>
      </c>
      <c r="AD22" s="17">
        <f t="shared" si="8"/>
        <v>0</v>
      </c>
      <c r="AE22" s="17">
        <f t="shared" si="5"/>
        <v>0</v>
      </c>
      <c r="AF22" s="17">
        <f t="shared" si="8"/>
        <v>0</v>
      </c>
      <c r="AG22" s="17">
        <f t="shared" si="9"/>
        <v>0</v>
      </c>
      <c r="AH22" s="7"/>
      <c r="AI22" s="1"/>
      <c r="AJ22" s="17">
        <f t="shared" si="6"/>
        <v>0</v>
      </c>
      <c r="AK22" s="17">
        <f t="shared" si="7"/>
        <v>0</v>
      </c>
      <c r="AL22" s="17"/>
      <c r="AM22" s="17"/>
      <c r="AN22" s="1"/>
      <c r="AO22" s="1"/>
      <c r="AP22" s="1"/>
      <c r="AQ22" s="1"/>
      <c r="AR22" s="1"/>
      <c r="AS22" s="1"/>
    </row>
    <row r="23" spans="1:45" ht="12.75">
      <c r="A23" s="1"/>
      <c r="B23" s="5">
        <v>17</v>
      </c>
      <c r="C23" s="33"/>
      <c r="D23" s="5"/>
      <c r="E23" s="33"/>
      <c r="F23" s="5"/>
      <c r="G23" s="34"/>
      <c r="H23" s="34">
        <f t="shared" si="0"/>
        <v>0</v>
      </c>
      <c r="I23" s="34"/>
      <c r="J23" s="34">
        <f t="shared" si="1"/>
        <v>0</v>
      </c>
      <c r="K23" s="1"/>
      <c r="L23" s="34">
        <f t="shared" si="2"/>
        <v>0</v>
      </c>
      <c r="M23" s="34">
        <f t="shared" si="3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7">
        <f t="shared" si="4"/>
        <v>0</v>
      </c>
      <c r="AD23" s="17">
        <f t="shared" si="8"/>
        <v>0</v>
      </c>
      <c r="AE23" s="17">
        <f t="shared" si="5"/>
        <v>0</v>
      </c>
      <c r="AF23" s="17">
        <f t="shared" si="8"/>
        <v>0</v>
      </c>
      <c r="AG23" s="17">
        <f t="shared" si="9"/>
        <v>0</v>
      </c>
      <c r="AH23" s="7"/>
      <c r="AI23" s="1"/>
      <c r="AJ23" s="17">
        <f t="shared" si="6"/>
        <v>0</v>
      </c>
      <c r="AK23" s="17">
        <f t="shared" si="7"/>
        <v>0</v>
      </c>
      <c r="AL23" s="17"/>
      <c r="AM23" s="17"/>
      <c r="AN23" s="1"/>
      <c r="AO23" s="1"/>
      <c r="AP23" s="1"/>
      <c r="AQ23" s="1"/>
      <c r="AR23" s="1"/>
      <c r="AS23" s="1"/>
    </row>
    <row r="24" spans="1:45" ht="12.75">
      <c r="A24" s="1"/>
      <c r="B24" s="5">
        <v>18</v>
      </c>
      <c r="C24" s="33"/>
      <c r="D24" s="5"/>
      <c r="E24" s="33"/>
      <c r="F24" s="5"/>
      <c r="G24" s="34"/>
      <c r="H24" s="34">
        <f t="shared" si="0"/>
        <v>0</v>
      </c>
      <c r="I24" s="34"/>
      <c r="J24" s="34">
        <f t="shared" si="1"/>
        <v>0</v>
      </c>
      <c r="K24" s="1"/>
      <c r="L24" s="34">
        <f t="shared" si="2"/>
        <v>0</v>
      </c>
      <c r="M24" s="34">
        <f t="shared" si="3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7">
        <f t="shared" si="4"/>
        <v>0</v>
      </c>
      <c r="AD24" s="17">
        <f aca="true" t="shared" si="10" ref="AD24:AF26">AC24^2</f>
        <v>0</v>
      </c>
      <c r="AE24" s="17">
        <f t="shared" si="5"/>
        <v>0</v>
      </c>
      <c r="AF24" s="17">
        <f t="shared" si="10"/>
        <v>0</v>
      </c>
      <c r="AG24" s="17">
        <f>AC24*AE24</f>
        <v>0</v>
      </c>
      <c r="AH24" s="7"/>
      <c r="AI24" s="1"/>
      <c r="AJ24" s="17">
        <f t="shared" si="6"/>
        <v>0</v>
      </c>
      <c r="AK24" s="17">
        <f t="shared" si="7"/>
        <v>0</v>
      </c>
      <c r="AL24" s="17"/>
      <c r="AM24" s="17"/>
      <c r="AN24" s="1"/>
      <c r="AO24" s="1"/>
      <c r="AP24" s="1"/>
      <c r="AQ24" s="1"/>
      <c r="AR24" s="1"/>
      <c r="AS24" s="1"/>
    </row>
    <row r="25" spans="1:45" ht="12.75">
      <c r="A25" s="1"/>
      <c r="B25" s="5">
        <v>19</v>
      </c>
      <c r="C25" s="33"/>
      <c r="D25" s="5"/>
      <c r="E25" s="33"/>
      <c r="F25" s="5"/>
      <c r="G25" s="34"/>
      <c r="H25" s="34">
        <f t="shared" si="0"/>
        <v>0</v>
      </c>
      <c r="I25" s="34"/>
      <c r="J25" s="34">
        <f t="shared" si="1"/>
        <v>0</v>
      </c>
      <c r="K25" s="1"/>
      <c r="L25" s="34">
        <f t="shared" si="2"/>
        <v>0</v>
      </c>
      <c r="M25" s="34">
        <f t="shared" si="3"/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7">
        <f t="shared" si="4"/>
        <v>0</v>
      </c>
      <c r="AD25" s="17">
        <f t="shared" si="10"/>
        <v>0</v>
      </c>
      <c r="AE25" s="17">
        <f t="shared" si="5"/>
        <v>0</v>
      </c>
      <c r="AF25" s="17">
        <f t="shared" si="10"/>
        <v>0</v>
      </c>
      <c r="AG25" s="17">
        <f>AC25*AE25</f>
        <v>0</v>
      </c>
      <c r="AH25" s="7"/>
      <c r="AI25" s="1"/>
      <c r="AJ25" s="17">
        <f t="shared" si="6"/>
        <v>0</v>
      </c>
      <c r="AK25" s="17">
        <f t="shared" si="7"/>
        <v>0</v>
      </c>
      <c r="AL25" s="17"/>
      <c r="AM25" s="17"/>
      <c r="AN25" s="1"/>
      <c r="AO25" s="1"/>
      <c r="AP25" s="1"/>
      <c r="AQ25" s="1"/>
      <c r="AR25" s="1"/>
      <c r="AS25" s="1"/>
    </row>
    <row r="26" spans="1:45" ht="12.75">
      <c r="A26" s="1"/>
      <c r="B26" s="5">
        <v>20</v>
      </c>
      <c r="C26" s="33"/>
      <c r="D26" s="5"/>
      <c r="E26" s="33"/>
      <c r="F26" s="5"/>
      <c r="G26" s="34"/>
      <c r="H26" s="34">
        <f t="shared" si="0"/>
        <v>0</v>
      </c>
      <c r="I26" s="34"/>
      <c r="J26" s="34">
        <f t="shared" si="1"/>
        <v>0</v>
      </c>
      <c r="K26" s="1"/>
      <c r="L26" s="34">
        <f t="shared" si="2"/>
        <v>0</v>
      </c>
      <c r="M26" s="34">
        <f t="shared" si="3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7">
        <f t="shared" si="4"/>
        <v>0</v>
      </c>
      <c r="AD26" s="17">
        <f t="shared" si="10"/>
        <v>0</v>
      </c>
      <c r="AE26" s="17">
        <f t="shared" si="5"/>
        <v>0</v>
      </c>
      <c r="AF26" s="17">
        <f t="shared" si="10"/>
        <v>0</v>
      </c>
      <c r="AG26" s="17">
        <f>AC26*AE26</f>
        <v>0</v>
      </c>
      <c r="AH26" s="7"/>
      <c r="AI26" s="1"/>
      <c r="AJ26" s="17">
        <f t="shared" si="6"/>
        <v>0</v>
      </c>
      <c r="AK26" s="17">
        <f t="shared" si="7"/>
        <v>0</v>
      </c>
      <c r="AL26" s="17"/>
      <c r="AM26" s="17"/>
      <c r="AN26" s="1"/>
      <c r="AO26" s="1"/>
      <c r="AP26" s="1"/>
      <c r="AQ26" s="1"/>
      <c r="AR26" s="1"/>
      <c r="AS26" s="1"/>
    </row>
    <row r="27" spans="1:4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87" ht="12.75">
      <c r="A28" s="1"/>
      <c r="B28" s="5" t="str">
        <f>C5</f>
        <v>Estímulo</v>
      </c>
      <c r="C28" s="5"/>
      <c r="D28" s="5"/>
      <c r="E28" s="5"/>
      <c r="F28" s="5"/>
      <c r="G28" s="1"/>
      <c r="H28" s="1"/>
      <c r="I28" s="1"/>
      <c r="J28" s="1"/>
      <c r="K28" s="1"/>
      <c r="L28" s="1" t="s">
        <v>16</v>
      </c>
      <c r="M28" s="34">
        <f>SUM(M7:M26)</f>
        <v>974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"/>
      <c r="AB28" s="7">
        <v>4</v>
      </c>
      <c r="AC28" s="7">
        <v>5</v>
      </c>
      <c r="AD28" s="7">
        <v>6</v>
      </c>
      <c r="AE28" s="7">
        <v>7</v>
      </c>
      <c r="AF28" s="7">
        <v>8</v>
      </c>
      <c r="AG28" s="7">
        <v>9</v>
      </c>
      <c r="AH28" s="7">
        <v>10</v>
      </c>
      <c r="AI28" s="7">
        <v>11</v>
      </c>
      <c r="AJ28" s="7">
        <v>12</v>
      </c>
      <c r="AK28" s="7">
        <v>13</v>
      </c>
      <c r="AL28" s="7">
        <v>14</v>
      </c>
      <c r="AM28" s="7">
        <v>15</v>
      </c>
      <c r="AN28" s="7">
        <v>16</v>
      </c>
      <c r="AO28" s="7">
        <v>17</v>
      </c>
      <c r="AP28" s="7">
        <v>18</v>
      </c>
      <c r="AQ28" s="7">
        <v>19</v>
      </c>
      <c r="AR28" s="7">
        <v>20</v>
      </c>
      <c r="AS28" s="1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</row>
    <row r="29" spans="1:87" ht="12.75">
      <c r="A29" s="5"/>
      <c r="B29" s="5">
        <f>C6</f>
        <v>0</v>
      </c>
      <c r="C29" s="5"/>
      <c r="D29" s="38" t="s">
        <v>23</v>
      </c>
      <c r="E29" s="38" t="s">
        <v>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7"/>
      <c r="AS29" s="1"/>
      <c r="AT29" s="16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</row>
    <row r="30" spans="1:87" ht="12.75">
      <c r="A30" s="5">
        <v>1</v>
      </c>
      <c r="B30" s="5">
        <f aca="true" t="shared" si="11" ref="B30:B49">HLOOKUP($Q$7,$AB$28:$AR$49,AA30)</f>
        <v>0</v>
      </c>
      <c r="C30" s="34">
        <f aca="true" t="shared" si="12" ref="C30:C49">G7</f>
        <v>15</v>
      </c>
      <c r="D30" s="34">
        <v>0</v>
      </c>
      <c r="E30" s="36">
        <f>G$50</f>
        <v>0</v>
      </c>
      <c r="F30" s="5"/>
      <c r="G30" s="35">
        <f>B30</f>
        <v>0</v>
      </c>
      <c r="H30" s="34">
        <f>IF($D30=$D$31,$B30,"-")</f>
        <v>0</v>
      </c>
      <c r="I30" s="34">
        <f>IF($D30=$D$32,$B30,"-")</f>
        <v>0</v>
      </c>
      <c r="J30" s="34">
        <f>IF($D30=$D$33,$B30,"-")</f>
        <v>0</v>
      </c>
      <c r="K30" s="34">
        <f>IF($D30=$D$34,$B30,"-")</f>
        <v>0</v>
      </c>
      <c r="L30" s="34" t="str">
        <f>IF($D30=$D$35,$B30,"-")</f>
        <v>-</v>
      </c>
      <c r="M30" s="34" t="str">
        <f aca="true" t="shared" si="13" ref="M30:M35">IF($D30=$D$36,$B30,"-")</f>
        <v>-</v>
      </c>
      <c r="N30" s="34" t="str">
        <f aca="true" t="shared" si="14" ref="N30:N36">IF($D30=$D$37,$B30,"-")</f>
        <v>-</v>
      </c>
      <c r="O30" s="34" t="str">
        <f aca="true" t="shared" si="15" ref="O30:O37">IF($D30=$D$38,$B30,"-")</f>
        <v>-</v>
      </c>
      <c r="P30" s="34" t="str">
        <f aca="true" t="shared" si="16" ref="P30:P38">IF($D30=$D$39,$B30,"-")</f>
        <v>-</v>
      </c>
      <c r="Q30" s="34" t="str">
        <f aca="true" t="shared" si="17" ref="Q30:Q39">IF($D30=$D$40,$B30,"-")</f>
        <v>-</v>
      </c>
      <c r="R30" s="34" t="str">
        <f aca="true" t="shared" si="18" ref="R30:R40">IF($D30=$D$41,$B30,"-")</f>
        <v>-</v>
      </c>
      <c r="S30" s="34" t="str">
        <f aca="true" t="shared" si="19" ref="S30:S41">IF($D30=$D$42,$B30,"-")</f>
        <v>-</v>
      </c>
      <c r="T30" s="34" t="str">
        <f aca="true" t="shared" si="20" ref="T30:T42">IF($D30=$D$43,$B30,"-")</f>
        <v>-</v>
      </c>
      <c r="U30" s="34" t="str">
        <f aca="true" t="shared" si="21" ref="U30:U43">IF($D30=$D$44,$B30,"-")</f>
        <v>-</v>
      </c>
      <c r="V30" s="34" t="str">
        <f aca="true" t="shared" si="22" ref="V30:V44">IF($D30=$D$45,$B30,"-")</f>
        <v>-</v>
      </c>
      <c r="W30" s="34" t="str">
        <f aca="true" t="shared" si="23" ref="W30:W45">IF($D30=$D$46,$B30,"-")</f>
        <v>-</v>
      </c>
      <c r="X30" s="34" t="str">
        <f aca="true" t="shared" si="24" ref="X30:X46">IF($D30=$D$47,$B30,"-")</f>
        <v>-</v>
      </c>
      <c r="Y30" s="34" t="str">
        <f aca="true" t="shared" si="25" ref="Y30:Y47">IF($D30=$D$48,$B30,"-")</f>
        <v>-</v>
      </c>
      <c r="Z30" s="34" t="str">
        <f aca="true" t="shared" si="26" ref="Z30:Z48">IF($D30=$D$49,$B30,"-")</f>
        <v>-</v>
      </c>
      <c r="AA30" s="7">
        <v>3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7">
        <v>1</v>
      </c>
      <c r="AS30" s="1"/>
      <c r="AT30" s="16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</row>
    <row r="31" spans="1:87" ht="12.75">
      <c r="A31" s="5">
        <v>2</v>
      </c>
      <c r="B31" s="5">
        <f t="shared" si="11"/>
        <v>0</v>
      </c>
      <c r="C31" s="34">
        <f t="shared" si="12"/>
        <v>8</v>
      </c>
      <c r="D31" s="34">
        <v>0</v>
      </c>
      <c r="E31" s="36">
        <f>H$50</f>
        <v>0</v>
      </c>
      <c r="F31" s="5"/>
      <c r="G31" s="34">
        <f aca="true" t="shared" si="27" ref="G31:G49">IF($D31=$D$30,$B31,"-")</f>
        <v>0</v>
      </c>
      <c r="H31" s="35">
        <f>$B31</f>
        <v>0</v>
      </c>
      <c r="I31" s="34">
        <f>IF($D31=$D$32,$B31,"-")</f>
        <v>0</v>
      </c>
      <c r="J31" s="34">
        <f>IF($D31=$D$33,$B31,"-")</f>
        <v>0</v>
      </c>
      <c r="K31" s="34">
        <f>IF($D31=$D$34,$B31,"-")</f>
        <v>0</v>
      </c>
      <c r="L31" s="34" t="str">
        <f>IF($D31=$D$35,$B31,"-")</f>
        <v>-</v>
      </c>
      <c r="M31" s="34" t="str">
        <f t="shared" si="13"/>
        <v>-</v>
      </c>
      <c r="N31" s="34" t="str">
        <f t="shared" si="14"/>
        <v>-</v>
      </c>
      <c r="O31" s="34" t="str">
        <f t="shared" si="15"/>
        <v>-</v>
      </c>
      <c r="P31" s="34" t="str">
        <f t="shared" si="16"/>
        <v>-</v>
      </c>
      <c r="Q31" s="34" t="str">
        <f t="shared" si="17"/>
        <v>-</v>
      </c>
      <c r="R31" s="34" t="str">
        <f t="shared" si="18"/>
        <v>-</v>
      </c>
      <c r="S31" s="34" t="str">
        <f t="shared" si="19"/>
        <v>-</v>
      </c>
      <c r="T31" s="34" t="str">
        <f t="shared" si="20"/>
        <v>-</v>
      </c>
      <c r="U31" s="34" t="str">
        <f t="shared" si="21"/>
        <v>-</v>
      </c>
      <c r="V31" s="34" t="str">
        <f t="shared" si="22"/>
        <v>-</v>
      </c>
      <c r="W31" s="34" t="str">
        <f t="shared" si="23"/>
        <v>-</v>
      </c>
      <c r="X31" s="34" t="str">
        <f t="shared" si="24"/>
        <v>-</v>
      </c>
      <c r="Y31" s="34" t="str">
        <f t="shared" si="25"/>
        <v>-</v>
      </c>
      <c r="Z31" s="34" t="str">
        <f t="shared" si="26"/>
        <v>-</v>
      </c>
      <c r="AA31" s="7">
        <v>4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7">
        <v>1</v>
      </c>
      <c r="AR31" s="7">
        <v>2</v>
      </c>
      <c r="AS31" s="1"/>
      <c r="AT31" s="16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</row>
    <row r="32" spans="1:87" ht="12.75">
      <c r="A32" s="5">
        <v>3</v>
      </c>
      <c r="B32" s="5">
        <f t="shared" si="11"/>
        <v>0</v>
      </c>
      <c r="C32" s="34">
        <f t="shared" si="12"/>
        <v>8</v>
      </c>
      <c r="D32" s="34">
        <v>0</v>
      </c>
      <c r="E32" s="36">
        <f>I$50</f>
        <v>0</v>
      </c>
      <c r="F32" s="5"/>
      <c r="G32" s="34">
        <f t="shared" si="27"/>
        <v>0</v>
      </c>
      <c r="H32" s="34">
        <f>IF($D32=$D$31,$B32,"-")</f>
        <v>0</v>
      </c>
      <c r="I32" s="35">
        <f>$B32</f>
        <v>0</v>
      </c>
      <c r="J32" s="34">
        <f>IF($D32=$D$33,$B32,"-")</f>
        <v>0</v>
      </c>
      <c r="K32" s="34">
        <f>IF($D32=$D$34,$B32,"-")</f>
        <v>0</v>
      </c>
      <c r="L32" s="34" t="str">
        <f>IF($D32=$D$35,$B32,"-")</f>
        <v>-</v>
      </c>
      <c r="M32" s="34" t="str">
        <f t="shared" si="13"/>
        <v>-</v>
      </c>
      <c r="N32" s="34" t="str">
        <f t="shared" si="14"/>
        <v>-</v>
      </c>
      <c r="O32" s="34" t="str">
        <f t="shared" si="15"/>
        <v>-</v>
      </c>
      <c r="P32" s="34" t="str">
        <f t="shared" si="16"/>
        <v>-</v>
      </c>
      <c r="Q32" s="34" t="str">
        <f t="shared" si="17"/>
        <v>-</v>
      </c>
      <c r="R32" s="34" t="str">
        <f t="shared" si="18"/>
        <v>-</v>
      </c>
      <c r="S32" s="34" t="str">
        <f t="shared" si="19"/>
        <v>-</v>
      </c>
      <c r="T32" s="34" t="str">
        <f t="shared" si="20"/>
        <v>-</v>
      </c>
      <c r="U32" s="34" t="str">
        <f t="shared" si="21"/>
        <v>-</v>
      </c>
      <c r="V32" s="34" t="str">
        <f t="shared" si="22"/>
        <v>-</v>
      </c>
      <c r="W32" s="34" t="str">
        <f t="shared" si="23"/>
        <v>-</v>
      </c>
      <c r="X32" s="34" t="str">
        <f t="shared" si="24"/>
        <v>-</v>
      </c>
      <c r="Y32" s="34" t="str">
        <f t="shared" si="25"/>
        <v>-</v>
      </c>
      <c r="Z32" s="34" t="str">
        <f t="shared" si="26"/>
        <v>-</v>
      </c>
      <c r="AA32" s="7">
        <v>5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7">
        <v>1</v>
      </c>
      <c r="AQ32" s="7">
        <v>2</v>
      </c>
      <c r="AR32" s="7">
        <v>3</v>
      </c>
      <c r="AS32" s="1"/>
      <c r="AT32" s="16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</row>
    <row r="33" spans="1:87" ht="12.75">
      <c r="A33" s="5">
        <v>4</v>
      </c>
      <c r="B33" s="5">
        <f t="shared" si="11"/>
        <v>0</v>
      </c>
      <c r="C33" s="34">
        <f t="shared" si="12"/>
        <v>11</v>
      </c>
      <c r="D33" s="34">
        <v>0</v>
      </c>
      <c r="E33" s="36">
        <f>J$50</f>
        <v>0</v>
      </c>
      <c r="F33" s="5"/>
      <c r="G33" s="34">
        <f t="shared" si="27"/>
        <v>0</v>
      </c>
      <c r="H33" s="34">
        <f aca="true" t="shared" si="28" ref="H33:H49">IF(D33=D$31,B33,"-")</f>
        <v>0</v>
      </c>
      <c r="I33" s="34">
        <f aca="true" t="shared" si="29" ref="I33:I49">IF($D33=$D$32,$B33,"-")</f>
        <v>0</v>
      </c>
      <c r="J33" s="35">
        <f>$B33</f>
        <v>0</v>
      </c>
      <c r="K33" s="34">
        <f>IF($D33=$D$34,$B33,"-")</f>
        <v>0</v>
      </c>
      <c r="L33" s="34" t="str">
        <f>IF($D33=$D$35,$B33,"-")</f>
        <v>-</v>
      </c>
      <c r="M33" s="34" t="str">
        <f t="shared" si="13"/>
        <v>-</v>
      </c>
      <c r="N33" s="34" t="str">
        <f t="shared" si="14"/>
        <v>-</v>
      </c>
      <c r="O33" s="34" t="str">
        <f t="shared" si="15"/>
        <v>-</v>
      </c>
      <c r="P33" s="34" t="str">
        <f t="shared" si="16"/>
        <v>-</v>
      </c>
      <c r="Q33" s="34" t="str">
        <f t="shared" si="17"/>
        <v>-</v>
      </c>
      <c r="R33" s="34" t="str">
        <f t="shared" si="18"/>
        <v>-</v>
      </c>
      <c r="S33" s="34" t="str">
        <f t="shared" si="19"/>
        <v>-</v>
      </c>
      <c r="T33" s="34" t="str">
        <f t="shared" si="20"/>
        <v>-</v>
      </c>
      <c r="U33" s="34" t="str">
        <f t="shared" si="21"/>
        <v>-</v>
      </c>
      <c r="V33" s="34" t="str">
        <f t="shared" si="22"/>
        <v>-</v>
      </c>
      <c r="W33" s="34" t="str">
        <f t="shared" si="23"/>
        <v>-</v>
      </c>
      <c r="X33" s="34" t="str">
        <f t="shared" si="24"/>
        <v>-</v>
      </c>
      <c r="Y33" s="34" t="str">
        <f t="shared" si="25"/>
        <v>-</v>
      </c>
      <c r="Z33" s="34" t="str">
        <f t="shared" si="26"/>
        <v>-</v>
      </c>
      <c r="AA33" s="7">
        <v>6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7">
        <v>1</v>
      </c>
      <c r="AP33" s="7">
        <v>2</v>
      </c>
      <c r="AQ33" s="7">
        <v>3</v>
      </c>
      <c r="AR33" s="7">
        <v>4</v>
      </c>
      <c r="AS33" s="1"/>
      <c r="AT33" s="16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</row>
    <row r="34" spans="1:87" ht="12.75">
      <c r="A34" s="5">
        <v>5</v>
      </c>
      <c r="B34" s="5">
        <f t="shared" si="11"/>
        <v>0</v>
      </c>
      <c r="C34" s="34">
        <f t="shared" si="12"/>
        <v>5</v>
      </c>
      <c r="D34" s="34">
        <v>0</v>
      </c>
      <c r="E34" s="36">
        <f>K$50</f>
        <v>0</v>
      </c>
      <c r="F34" s="5"/>
      <c r="G34" s="34">
        <f t="shared" si="27"/>
        <v>0</v>
      </c>
      <c r="H34" s="34">
        <f t="shared" si="28"/>
        <v>0</v>
      </c>
      <c r="I34" s="34">
        <f t="shared" si="29"/>
        <v>0</v>
      </c>
      <c r="J34" s="34">
        <f aca="true" t="shared" si="30" ref="J34:J49">IF($D34=$D$33,$B34,"-")</f>
        <v>0</v>
      </c>
      <c r="K34" s="35">
        <f>$B34</f>
        <v>0</v>
      </c>
      <c r="L34" s="34" t="str">
        <f>IF($D34=$D$35,$B34,"-")</f>
        <v>-</v>
      </c>
      <c r="M34" s="34" t="str">
        <f t="shared" si="13"/>
        <v>-</v>
      </c>
      <c r="N34" s="34" t="str">
        <f t="shared" si="14"/>
        <v>-</v>
      </c>
      <c r="O34" s="34" t="str">
        <f t="shared" si="15"/>
        <v>-</v>
      </c>
      <c r="P34" s="34" t="str">
        <f t="shared" si="16"/>
        <v>-</v>
      </c>
      <c r="Q34" s="34" t="str">
        <f t="shared" si="17"/>
        <v>-</v>
      </c>
      <c r="R34" s="34" t="str">
        <f t="shared" si="18"/>
        <v>-</v>
      </c>
      <c r="S34" s="34" t="str">
        <f t="shared" si="19"/>
        <v>-</v>
      </c>
      <c r="T34" s="34" t="str">
        <f t="shared" si="20"/>
        <v>-</v>
      </c>
      <c r="U34" s="34" t="str">
        <f t="shared" si="21"/>
        <v>-</v>
      </c>
      <c r="V34" s="34" t="str">
        <f t="shared" si="22"/>
        <v>-</v>
      </c>
      <c r="W34" s="34" t="str">
        <f t="shared" si="23"/>
        <v>-</v>
      </c>
      <c r="X34" s="34" t="str">
        <f t="shared" si="24"/>
        <v>-</v>
      </c>
      <c r="Y34" s="34" t="str">
        <f t="shared" si="25"/>
        <v>-</v>
      </c>
      <c r="Z34" s="34" t="str">
        <f t="shared" si="26"/>
        <v>-</v>
      </c>
      <c r="AA34" s="7">
        <v>7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7">
        <v>1</v>
      </c>
      <c r="AO34" s="7">
        <v>2</v>
      </c>
      <c r="AP34" s="7">
        <v>3</v>
      </c>
      <c r="AQ34" s="7">
        <v>4</v>
      </c>
      <c r="AR34" s="7">
        <v>5</v>
      </c>
      <c r="AS34" s="1"/>
      <c r="AT34" s="16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</row>
    <row r="35" spans="1:87" ht="12.75">
      <c r="A35" s="5">
        <v>6</v>
      </c>
      <c r="B35" s="5">
        <f t="shared" si="11"/>
        <v>1</v>
      </c>
      <c r="C35" s="34">
        <f t="shared" si="12"/>
        <v>13</v>
      </c>
      <c r="D35" s="34">
        <v>3</v>
      </c>
      <c r="E35" s="36">
        <f>L$50</f>
        <v>1</v>
      </c>
      <c r="F35" s="5"/>
      <c r="G35" s="34" t="str">
        <f t="shared" si="27"/>
        <v>-</v>
      </c>
      <c r="H35" s="34" t="str">
        <f t="shared" si="28"/>
        <v>-</v>
      </c>
      <c r="I35" s="34" t="str">
        <f t="shared" si="29"/>
        <v>-</v>
      </c>
      <c r="J35" s="34" t="str">
        <f t="shared" si="30"/>
        <v>-</v>
      </c>
      <c r="K35" s="34" t="str">
        <f aca="true" t="shared" si="31" ref="K35:K49">IF($D35=$D$34,$B35,"-")</f>
        <v>-</v>
      </c>
      <c r="L35" s="35">
        <f>$B35</f>
        <v>1</v>
      </c>
      <c r="M35" s="34" t="str">
        <f t="shared" si="13"/>
        <v>-</v>
      </c>
      <c r="N35" s="34" t="str">
        <f t="shared" si="14"/>
        <v>-</v>
      </c>
      <c r="O35" s="34" t="str">
        <f t="shared" si="15"/>
        <v>-</v>
      </c>
      <c r="P35" s="34" t="str">
        <f t="shared" si="16"/>
        <v>-</v>
      </c>
      <c r="Q35" s="34" t="str">
        <f t="shared" si="17"/>
        <v>-</v>
      </c>
      <c r="R35" s="34" t="str">
        <f t="shared" si="18"/>
        <v>-</v>
      </c>
      <c r="S35" s="34" t="str">
        <f t="shared" si="19"/>
        <v>-</v>
      </c>
      <c r="T35" s="34" t="str">
        <f t="shared" si="20"/>
        <v>-</v>
      </c>
      <c r="U35" s="34" t="str">
        <f t="shared" si="21"/>
        <v>-</v>
      </c>
      <c r="V35" s="34" t="str">
        <f t="shared" si="22"/>
        <v>-</v>
      </c>
      <c r="W35" s="34" t="str">
        <f t="shared" si="23"/>
        <v>-</v>
      </c>
      <c r="X35" s="34" t="str">
        <f t="shared" si="24"/>
        <v>-</v>
      </c>
      <c r="Y35" s="34" t="str">
        <f t="shared" si="25"/>
        <v>-</v>
      </c>
      <c r="Z35" s="34" t="str">
        <f t="shared" si="26"/>
        <v>-</v>
      </c>
      <c r="AA35" s="7">
        <v>8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7">
        <v>1</v>
      </c>
      <c r="AN35" s="7">
        <v>2</v>
      </c>
      <c r="AO35" s="7">
        <v>3</v>
      </c>
      <c r="AP35" s="7">
        <v>4</v>
      </c>
      <c r="AQ35" s="7">
        <v>5</v>
      </c>
      <c r="AR35" s="7">
        <v>6</v>
      </c>
      <c r="AS35" s="1"/>
      <c r="AT35" s="16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</row>
    <row r="36" spans="1:87" ht="12.75">
      <c r="A36" s="5">
        <v>7</v>
      </c>
      <c r="B36" s="5">
        <f t="shared" si="11"/>
        <v>2</v>
      </c>
      <c r="C36" s="34">
        <f t="shared" si="12"/>
        <v>10</v>
      </c>
      <c r="D36" s="34">
        <v>5</v>
      </c>
      <c r="E36" s="36">
        <f>M$50</f>
        <v>2</v>
      </c>
      <c r="F36" s="5"/>
      <c r="G36" s="34" t="str">
        <f t="shared" si="27"/>
        <v>-</v>
      </c>
      <c r="H36" s="34" t="str">
        <f t="shared" si="28"/>
        <v>-</v>
      </c>
      <c r="I36" s="34" t="str">
        <f t="shared" si="29"/>
        <v>-</v>
      </c>
      <c r="J36" s="34" t="str">
        <f t="shared" si="30"/>
        <v>-</v>
      </c>
      <c r="K36" s="34" t="str">
        <f t="shared" si="31"/>
        <v>-</v>
      </c>
      <c r="L36" s="34" t="str">
        <f aca="true" t="shared" si="32" ref="L36:L49">IF($D36=$D$35,$B36,"-")</f>
        <v>-</v>
      </c>
      <c r="M36" s="35">
        <f>$B36</f>
        <v>2</v>
      </c>
      <c r="N36" s="34" t="str">
        <f t="shared" si="14"/>
        <v>-</v>
      </c>
      <c r="O36" s="34" t="str">
        <f t="shared" si="15"/>
        <v>-</v>
      </c>
      <c r="P36" s="34" t="str">
        <f t="shared" si="16"/>
        <v>-</v>
      </c>
      <c r="Q36" s="34" t="str">
        <f t="shared" si="17"/>
        <v>-</v>
      </c>
      <c r="R36" s="34" t="str">
        <f t="shared" si="18"/>
        <v>-</v>
      </c>
      <c r="S36" s="34" t="str">
        <f t="shared" si="19"/>
        <v>-</v>
      </c>
      <c r="T36" s="34" t="str">
        <f t="shared" si="20"/>
        <v>-</v>
      </c>
      <c r="U36" s="34" t="str">
        <f t="shared" si="21"/>
        <v>-</v>
      </c>
      <c r="V36" s="34" t="str">
        <f t="shared" si="22"/>
        <v>-</v>
      </c>
      <c r="W36" s="34" t="str">
        <f t="shared" si="23"/>
        <v>-</v>
      </c>
      <c r="X36" s="34" t="str">
        <f t="shared" si="24"/>
        <v>-</v>
      </c>
      <c r="Y36" s="34" t="str">
        <f t="shared" si="25"/>
        <v>-</v>
      </c>
      <c r="Z36" s="34" t="str">
        <f t="shared" si="26"/>
        <v>-</v>
      </c>
      <c r="AA36" s="7">
        <v>9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7">
        <v>1</v>
      </c>
      <c r="AM36" s="7">
        <v>2</v>
      </c>
      <c r="AN36" s="7">
        <v>3</v>
      </c>
      <c r="AO36" s="7">
        <v>4</v>
      </c>
      <c r="AP36" s="7">
        <v>5</v>
      </c>
      <c r="AQ36" s="7">
        <v>6</v>
      </c>
      <c r="AR36" s="7">
        <v>7</v>
      </c>
      <c r="AS36" s="1"/>
      <c r="AT36" s="16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</row>
    <row r="37" spans="1:87" ht="12.75">
      <c r="A37" s="5">
        <v>8</v>
      </c>
      <c r="B37" s="5">
        <f t="shared" si="11"/>
        <v>3</v>
      </c>
      <c r="C37" s="34">
        <f t="shared" si="12"/>
        <v>12</v>
      </c>
      <c r="D37" s="34">
        <v>7</v>
      </c>
      <c r="E37" s="36">
        <f>N$50</f>
        <v>3.5</v>
      </c>
      <c r="F37" s="5"/>
      <c r="G37" s="34" t="str">
        <f t="shared" si="27"/>
        <v>-</v>
      </c>
      <c r="H37" s="34" t="str">
        <f t="shared" si="28"/>
        <v>-</v>
      </c>
      <c r="I37" s="34" t="str">
        <f t="shared" si="29"/>
        <v>-</v>
      </c>
      <c r="J37" s="34" t="str">
        <f t="shared" si="30"/>
        <v>-</v>
      </c>
      <c r="K37" s="34" t="str">
        <f t="shared" si="31"/>
        <v>-</v>
      </c>
      <c r="L37" s="34" t="str">
        <f t="shared" si="32"/>
        <v>-</v>
      </c>
      <c r="M37" s="34" t="str">
        <f aca="true" t="shared" si="33" ref="M37:M49">IF($D37=$D$36,$B37,"-")</f>
        <v>-</v>
      </c>
      <c r="N37" s="35">
        <f>$B37</f>
        <v>3</v>
      </c>
      <c r="O37" s="34">
        <f t="shared" si="15"/>
        <v>3</v>
      </c>
      <c r="P37" s="34" t="str">
        <f t="shared" si="16"/>
        <v>-</v>
      </c>
      <c r="Q37" s="34" t="str">
        <f t="shared" si="17"/>
        <v>-</v>
      </c>
      <c r="R37" s="34" t="str">
        <f t="shared" si="18"/>
        <v>-</v>
      </c>
      <c r="S37" s="34" t="str">
        <f t="shared" si="19"/>
        <v>-</v>
      </c>
      <c r="T37" s="34" t="str">
        <f t="shared" si="20"/>
        <v>-</v>
      </c>
      <c r="U37" s="34" t="str">
        <f t="shared" si="21"/>
        <v>-</v>
      </c>
      <c r="V37" s="34" t="str">
        <f t="shared" si="22"/>
        <v>-</v>
      </c>
      <c r="W37" s="34" t="str">
        <f t="shared" si="23"/>
        <v>-</v>
      </c>
      <c r="X37" s="34" t="str">
        <f t="shared" si="24"/>
        <v>-</v>
      </c>
      <c r="Y37" s="34" t="str">
        <f t="shared" si="25"/>
        <v>-</v>
      </c>
      <c r="Z37" s="34" t="str">
        <f t="shared" si="26"/>
        <v>-</v>
      </c>
      <c r="AA37" s="7">
        <v>10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7">
        <v>1</v>
      </c>
      <c r="AL37" s="7">
        <v>2</v>
      </c>
      <c r="AM37" s="7">
        <v>3</v>
      </c>
      <c r="AN37" s="7">
        <v>4</v>
      </c>
      <c r="AO37" s="7">
        <v>5</v>
      </c>
      <c r="AP37" s="7">
        <v>6</v>
      </c>
      <c r="AQ37" s="7">
        <v>7</v>
      </c>
      <c r="AR37" s="7">
        <v>8</v>
      </c>
      <c r="AS37" s="1"/>
      <c r="AT37" s="16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</row>
    <row r="38" spans="1:87" ht="12.75">
      <c r="A38" s="5">
        <v>9</v>
      </c>
      <c r="B38" s="5">
        <f t="shared" si="11"/>
        <v>4</v>
      </c>
      <c r="C38" s="34">
        <f t="shared" si="12"/>
        <v>10</v>
      </c>
      <c r="D38" s="34">
        <v>7</v>
      </c>
      <c r="E38" s="36">
        <f>O$50</f>
        <v>3.5</v>
      </c>
      <c r="F38" s="5"/>
      <c r="G38" s="34" t="str">
        <f t="shared" si="27"/>
        <v>-</v>
      </c>
      <c r="H38" s="34" t="str">
        <f t="shared" si="28"/>
        <v>-</v>
      </c>
      <c r="I38" s="34" t="str">
        <f t="shared" si="29"/>
        <v>-</v>
      </c>
      <c r="J38" s="34" t="str">
        <f t="shared" si="30"/>
        <v>-</v>
      </c>
      <c r="K38" s="34" t="str">
        <f t="shared" si="31"/>
        <v>-</v>
      </c>
      <c r="L38" s="34" t="str">
        <f t="shared" si="32"/>
        <v>-</v>
      </c>
      <c r="M38" s="34" t="str">
        <f t="shared" si="33"/>
        <v>-</v>
      </c>
      <c r="N38" s="34">
        <f aca="true" t="shared" si="34" ref="N38:N49">IF($D38=$D$37,$B38,"-")</f>
        <v>4</v>
      </c>
      <c r="O38" s="35">
        <f>$B38</f>
        <v>4</v>
      </c>
      <c r="P38" s="34" t="str">
        <f t="shared" si="16"/>
        <v>-</v>
      </c>
      <c r="Q38" s="34" t="str">
        <f t="shared" si="17"/>
        <v>-</v>
      </c>
      <c r="R38" s="34" t="str">
        <f t="shared" si="18"/>
        <v>-</v>
      </c>
      <c r="S38" s="34" t="str">
        <f t="shared" si="19"/>
        <v>-</v>
      </c>
      <c r="T38" s="34" t="str">
        <f t="shared" si="20"/>
        <v>-</v>
      </c>
      <c r="U38" s="34" t="str">
        <f t="shared" si="21"/>
        <v>-</v>
      </c>
      <c r="V38" s="34" t="str">
        <f t="shared" si="22"/>
        <v>-</v>
      </c>
      <c r="W38" s="34" t="str">
        <f t="shared" si="23"/>
        <v>-</v>
      </c>
      <c r="X38" s="34" t="str">
        <f t="shared" si="24"/>
        <v>-</v>
      </c>
      <c r="Y38" s="34" t="str">
        <f t="shared" si="25"/>
        <v>-</v>
      </c>
      <c r="Z38" s="34" t="str">
        <f t="shared" si="26"/>
        <v>-</v>
      </c>
      <c r="AA38" s="7">
        <v>11</v>
      </c>
      <c r="AB38" s="10"/>
      <c r="AC38" s="10"/>
      <c r="AD38" s="10"/>
      <c r="AE38" s="10"/>
      <c r="AF38" s="10"/>
      <c r="AG38" s="10"/>
      <c r="AH38" s="10"/>
      <c r="AI38" s="10"/>
      <c r="AJ38" s="7">
        <v>1</v>
      </c>
      <c r="AK38" s="7">
        <v>2</v>
      </c>
      <c r="AL38" s="7">
        <v>3</v>
      </c>
      <c r="AM38" s="7">
        <v>4</v>
      </c>
      <c r="AN38" s="7">
        <v>5</v>
      </c>
      <c r="AO38" s="7">
        <v>6</v>
      </c>
      <c r="AP38" s="7">
        <v>7</v>
      </c>
      <c r="AQ38" s="7">
        <v>8</v>
      </c>
      <c r="AR38" s="7">
        <v>9</v>
      </c>
      <c r="AS38" s="1"/>
      <c r="AT38" s="16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</row>
    <row r="39" spans="1:87" ht="12.75">
      <c r="A39" s="5">
        <v>10</v>
      </c>
      <c r="B39" s="5">
        <f t="shared" si="11"/>
        <v>5</v>
      </c>
      <c r="C39" s="34">
        <f t="shared" si="12"/>
        <v>9</v>
      </c>
      <c r="D39" s="34">
        <v>8</v>
      </c>
      <c r="E39" s="36">
        <f>P$50</f>
        <v>5.5</v>
      </c>
      <c r="F39" s="5"/>
      <c r="G39" s="34" t="str">
        <f t="shared" si="27"/>
        <v>-</v>
      </c>
      <c r="H39" s="34" t="str">
        <f t="shared" si="28"/>
        <v>-</v>
      </c>
      <c r="I39" s="34" t="str">
        <f t="shared" si="29"/>
        <v>-</v>
      </c>
      <c r="J39" s="34" t="str">
        <f t="shared" si="30"/>
        <v>-</v>
      </c>
      <c r="K39" s="34" t="str">
        <f t="shared" si="31"/>
        <v>-</v>
      </c>
      <c r="L39" s="34" t="str">
        <f t="shared" si="32"/>
        <v>-</v>
      </c>
      <c r="M39" s="34" t="str">
        <f t="shared" si="33"/>
        <v>-</v>
      </c>
      <c r="N39" s="34" t="str">
        <f t="shared" si="34"/>
        <v>-</v>
      </c>
      <c r="O39" s="34" t="str">
        <f aca="true" t="shared" si="35" ref="O39:O49">IF($D39=$D$38,$B39,"-")</f>
        <v>-</v>
      </c>
      <c r="P39" s="35">
        <f>$B39</f>
        <v>5</v>
      </c>
      <c r="Q39" s="34">
        <f t="shared" si="17"/>
        <v>5</v>
      </c>
      <c r="R39" s="34" t="str">
        <f t="shared" si="18"/>
        <v>-</v>
      </c>
      <c r="S39" s="34" t="str">
        <f t="shared" si="19"/>
        <v>-</v>
      </c>
      <c r="T39" s="34" t="str">
        <f t="shared" si="20"/>
        <v>-</v>
      </c>
      <c r="U39" s="34" t="str">
        <f t="shared" si="21"/>
        <v>-</v>
      </c>
      <c r="V39" s="34" t="str">
        <f t="shared" si="22"/>
        <v>-</v>
      </c>
      <c r="W39" s="34" t="str">
        <f t="shared" si="23"/>
        <v>-</v>
      </c>
      <c r="X39" s="34" t="str">
        <f t="shared" si="24"/>
        <v>-</v>
      </c>
      <c r="Y39" s="34" t="str">
        <f t="shared" si="25"/>
        <v>-</v>
      </c>
      <c r="Z39" s="34" t="str">
        <f t="shared" si="26"/>
        <v>-</v>
      </c>
      <c r="AA39" s="7">
        <v>12</v>
      </c>
      <c r="AB39" s="10"/>
      <c r="AC39" s="10"/>
      <c r="AD39" s="10"/>
      <c r="AE39" s="10"/>
      <c r="AF39" s="10"/>
      <c r="AG39" s="10"/>
      <c r="AH39" s="10"/>
      <c r="AI39" s="7">
        <v>1</v>
      </c>
      <c r="AJ39" s="7">
        <v>2</v>
      </c>
      <c r="AK39" s="7">
        <v>3</v>
      </c>
      <c r="AL39" s="7">
        <v>4</v>
      </c>
      <c r="AM39" s="7">
        <v>5</v>
      </c>
      <c r="AN39" s="7">
        <v>6</v>
      </c>
      <c r="AO39" s="7">
        <v>7</v>
      </c>
      <c r="AP39" s="7">
        <v>8</v>
      </c>
      <c r="AQ39" s="7">
        <v>9</v>
      </c>
      <c r="AR39" s="7">
        <v>10</v>
      </c>
      <c r="AS39" s="1"/>
      <c r="AT39" s="16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</row>
    <row r="40" spans="1:87" ht="12.75">
      <c r="A40" s="5">
        <v>11</v>
      </c>
      <c r="B40" s="5">
        <f t="shared" si="11"/>
        <v>6</v>
      </c>
      <c r="C40" s="34">
        <f t="shared" si="12"/>
        <v>7</v>
      </c>
      <c r="D40" s="34">
        <v>8</v>
      </c>
      <c r="E40" s="36">
        <f>Q$50</f>
        <v>5.5</v>
      </c>
      <c r="F40" s="5"/>
      <c r="G40" s="34" t="str">
        <f t="shared" si="27"/>
        <v>-</v>
      </c>
      <c r="H40" s="34" t="str">
        <f t="shared" si="28"/>
        <v>-</v>
      </c>
      <c r="I40" s="34" t="str">
        <f t="shared" si="29"/>
        <v>-</v>
      </c>
      <c r="J40" s="34" t="str">
        <f t="shared" si="30"/>
        <v>-</v>
      </c>
      <c r="K40" s="34" t="str">
        <f t="shared" si="31"/>
        <v>-</v>
      </c>
      <c r="L40" s="34" t="str">
        <f t="shared" si="32"/>
        <v>-</v>
      </c>
      <c r="M40" s="34" t="str">
        <f t="shared" si="33"/>
        <v>-</v>
      </c>
      <c r="N40" s="34" t="str">
        <f t="shared" si="34"/>
        <v>-</v>
      </c>
      <c r="O40" s="34" t="str">
        <f t="shared" si="35"/>
        <v>-</v>
      </c>
      <c r="P40" s="34">
        <f aca="true" t="shared" si="36" ref="P40:P49">IF($D40=$D$39,$B40,"-")</f>
        <v>6</v>
      </c>
      <c r="Q40" s="35">
        <f>$B40</f>
        <v>6</v>
      </c>
      <c r="R40" s="34" t="str">
        <f t="shared" si="18"/>
        <v>-</v>
      </c>
      <c r="S40" s="34" t="str">
        <f t="shared" si="19"/>
        <v>-</v>
      </c>
      <c r="T40" s="34" t="str">
        <f t="shared" si="20"/>
        <v>-</v>
      </c>
      <c r="U40" s="34" t="str">
        <f t="shared" si="21"/>
        <v>-</v>
      </c>
      <c r="V40" s="34" t="str">
        <f t="shared" si="22"/>
        <v>-</v>
      </c>
      <c r="W40" s="34" t="str">
        <f t="shared" si="23"/>
        <v>-</v>
      </c>
      <c r="X40" s="34" t="str">
        <f t="shared" si="24"/>
        <v>-</v>
      </c>
      <c r="Y40" s="34" t="str">
        <f t="shared" si="25"/>
        <v>-</v>
      </c>
      <c r="Z40" s="34" t="str">
        <f t="shared" si="26"/>
        <v>-</v>
      </c>
      <c r="AA40" s="7">
        <v>13</v>
      </c>
      <c r="AB40" s="10"/>
      <c r="AC40" s="10"/>
      <c r="AD40" s="10"/>
      <c r="AE40" s="10"/>
      <c r="AF40" s="10"/>
      <c r="AG40" s="10"/>
      <c r="AH40" s="7">
        <v>1</v>
      </c>
      <c r="AI40" s="7">
        <v>2</v>
      </c>
      <c r="AJ40" s="7">
        <v>3</v>
      </c>
      <c r="AK40" s="7">
        <v>4</v>
      </c>
      <c r="AL40" s="7">
        <v>5</v>
      </c>
      <c r="AM40" s="7">
        <v>6</v>
      </c>
      <c r="AN40" s="7">
        <v>7</v>
      </c>
      <c r="AO40" s="7">
        <v>8</v>
      </c>
      <c r="AP40" s="7">
        <v>9</v>
      </c>
      <c r="AQ40" s="7">
        <v>10</v>
      </c>
      <c r="AR40" s="7">
        <v>11</v>
      </c>
      <c r="AS40" s="1"/>
      <c r="AT40" s="16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</row>
    <row r="41" spans="1:87" ht="12.75">
      <c r="A41" s="5">
        <v>12</v>
      </c>
      <c r="B41" s="5">
        <f t="shared" si="11"/>
        <v>7</v>
      </c>
      <c r="C41" s="34">
        <f t="shared" si="12"/>
        <v>15</v>
      </c>
      <c r="D41" s="34">
        <v>9</v>
      </c>
      <c r="E41" s="36">
        <f>R$50</f>
        <v>7</v>
      </c>
      <c r="F41" s="5"/>
      <c r="G41" s="34" t="str">
        <f t="shared" si="27"/>
        <v>-</v>
      </c>
      <c r="H41" s="34" t="str">
        <f t="shared" si="28"/>
        <v>-</v>
      </c>
      <c r="I41" s="34" t="str">
        <f t="shared" si="29"/>
        <v>-</v>
      </c>
      <c r="J41" s="34" t="str">
        <f t="shared" si="30"/>
        <v>-</v>
      </c>
      <c r="K41" s="34" t="str">
        <f t="shared" si="31"/>
        <v>-</v>
      </c>
      <c r="L41" s="34" t="str">
        <f t="shared" si="32"/>
        <v>-</v>
      </c>
      <c r="M41" s="34" t="str">
        <f t="shared" si="33"/>
        <v>-</v>
      </c>
      <c r="N41" s="34" t="str">
        <f t="shared" si="34"/>
        <v>-</v>
      </c>
      <c r="O41" s="34" t="str">
        <f t="shared" si="35"/>
        <v>-</v>
      </c>
      <c r="P41" s="34" t="str">
        <f t="shared" si="36"/>
        <v>-</v>
      </c>
      <c r="Q41" s="34" t="str">
        <f aca="true" t="shared" si="37" ref="Q41:Q49">IF($D41=$D$40,$B41,"-")</f>
        <v>-</v>
      </c>
      <c r="R41" s="35">
        <f>$B41</f>
        <v>7</v>
      </c>
      <c r="S41" s="34" t="str">
        <f t="shared" si="19"/>
        <v>-</v>
      </c>
      <c r="T41" s="34" t="str">
        <f t="shared" si="20"/>
        <v>-</v>
      </c>
      <c r="U41" s="34" t="str">
        <f t="shared" si="21"/>
        <v>-</v>
      </c>
      <c r="V41" s="34" t="str">
        <f t="shared" si="22"/>
        <v>-</v>
      </c>
      <c r="W41" s="34" t="str">
        <f t="shared" si="23"/>
        <v>-</v>
      </c>
      <c r="X41" s="34" t="str">
        <f t="shared" si="24"/>
        <v>-</v>
      </c>
      <c r="Y41" s="34" t="str">
        <f t="shared" si="25"/>
        <v>-</v>
      </c>
      <c r="Z41" s="34" t="str">
        <f t="shared" si="26"/>
        <v>-</v>
      </c>
      <c r="AA41" s="7">
        <v>14</v>
      </c>
      <c r="AB41" s="10"/>
      <c r="AC41" s="10"/>
      <c r="AD41" s="10"/>
      <c r="AE41" s="10"/>
      <c r="AF41" s="10"/>
      <c r="AG41" s="7">
        <v>1</v>
      </c>
      <c r="AH41" s="7">
        <v>2</v>
      </c>
      <c r="AI41" s="7">
        <v>3</v>
      </c>
      <c r="AJ41" s="7">
        <v>4</v>
      </c>
      <c r="AK41" s="7">
        <v>5</v>
      </c>
      <c r="AL41" s="7">
        <v>6</v>
      </c>
      <c r="AM41" s="7">
        <v>7</v>
      </c>
      <c r="AN41" s="7">
        <v>8</v>
      </c>
      <c r="AO41" s="7">
        <v>9</v>
      </c>
      <c r="AP41" s="7">
        <v>10</v>
      </c>
      <c r="AQ41" s="7">
        <v>11</v>
      </c>
      <c r="AR41" s="7">
        <v>12</v>
      </c>
      <c r="AS41" s="1"/>
      <c r="AT41" s="16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</row>
    <row r="42" spans="1:87" ht="12.75">
      <c r="A42" s="5">
        <v>13</v>
      </c>
      <c r="B42" s="5">
        <f t="shared" si="11"/>
        <v>8</v>
      </c>
      <c r="C42" s="34">
        <f t="shared" si="12"/>
        <v>7</v>
      </c>
      <c r="D42" s="34">
        <v>10</v>
      </c>
      <c r="E42" s="36">
        <f>S$50</f>
        <v>8.5</v>
      </c>
      <c r="F42" s="5"/>
      <c r="G42" s="34" t="str">
        <f t="shared" si="27"/>
        <v>-</v>
      </c>
      <c r="H42" s="34" t="str">
        <f t="shared" si="28"/>
        <v>-</v>
      </c>
      <c r="I42" s="34" t="str">
        <f t="shared" si="29"/>
        <v>-</v>
      </c>
      <c r="J42" s="34" t="str">
        <f t="shared" si="30"/>
        <v>-</v>
      </c>
      <c r="K42" s="34" t="str">
        <f t="shared" si="31"/>
        <v>-</v>
      </c>
      <c r="L42" s="34" t="str">
        <f t="shared" si="32"/>
        <v>-</v>
      </c>
      <c r="M42" s="34" t="str">
        <f t="shared" si="33"/>
        <v>-</v>
      </c>
      <c r="N42" s="34" t="str">
        <f t="shared" si="34"/>
        <v>-</v>
      </c>
      <c r="O42" s="34" t="str">
        <f t="shared" si="35"/>
        <v>-</v>
      </c>
      <c r="P42" s="34" t="str">
        <f t="shared" si="36"/>
        <v>-</v>
      </c>
      <c r="Q42" s="34" t="str">
        <f t="shared" si="37"/>
        <v>-</v>
      </c>
      <c r="R42" s="34" t="str">
        <f aca="true" t="shared" si="38" ref="R42:R49">IF($D42=$D$41,$B42,"-")</f>
        <v>-</v>
      </c>
      <c r="S42" s="35">
        <f>$B42</f>
        <v>8</v>
      </c>
      <c r="T42" s="34">
        <f t="shared" si="20"/>
        <v>8</v>
      </c>
      <c r="U42" s="34" t="str">
        <f t="shared" si="21"/>
        <v>-</v>
      </c>
      <c r="V42" s="34" t="str">
        <f t="shared" si="22"/>
        <v>-</v>
      </c>
      <c r="W42" s="34" t="str">
        <f t="shared" si="23"/>
        <v>-</v>
      </c>
      <c r="X42" s="34" t="str">
        <f t="shared" si="24"/>
        <v>-</v>
      </c>
      <c r="Y42" s="34" t="str">
        <f t="shared" si="25"/>
        <v>-</v>
      </c>
      <c r="Z42" s="34" t="str">
        <f t="shared" si="26"/>
        <v>-</v>
      </c>
      <c r="AA42" s="7">
        <v>15</v>
      </c>
      <c r="AB42" s="10"/>
      <c r="AC42" s="10"/>
      <c r="AD42" s="10"/>
      <c r="AE42" s="10"/>
      <c r="AF42" s="7">
        <v>1</v>
      </c>
      <c r="AG42" s="7">
        <v>2</v>
      </c>
      <c r="AH42" s="7">
        <v>3</v>
      </c>
      <c r="AI42" s="7">
        <v>4</v>
      </c>
      <c r="AJ42" s="7">
        <v>5</v>
      </c>
      <c r="AK42" s="7">
        <v>6</v>
      </c>
      <c r="AL42" s="7">
        <v>7</v>
      </c>
      <c r="AM42" s="7">
        <v>8</v>
      </c>
      <c r="AN42" s="7">
        <v>9</v>
      </c>
      <c r="AO42" s="7">
        <v>10</v>
      </c>
      <c r="AP42" s="7">
        <v>11</v>
      </c>
      <c r="AQ42" s="7">
        <v>12</v>
      </c>
      <c r="AR42" s="7">
        <v>13</v>
      </c>
      <c r="AS42" s="1"/>
      <c r="AT42" s="16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</row>
    <row r="43" spans="1:87" ht="12.75">
      <c r="A43" s="5">
        <v>14</v>
      </c>
      <c r="B43" s="5">
        <f t="shared" si="11"/>
        <v>9</v>
      </c>
      <c r="C43" s="34">
        <f t="shared" si="12"/>
        <v>3</v>
      </c>
      <c r="D43" s="34">
        <v>10</v>
      </c>
      <c r="E43" s="36">
        <f>T$50</f>
        <v>8.5</v>
      </c>
      <c r="F43" s="5"/>
      <c r="G43" s="34" t="str">
        <f t="shared" si="27"/>
        <v>-</v>
      </c>
      <c r="H43" s="34" t="str">
        <f t="shared" si="28"/>
        <v>-</v>
      </c>
      <c r="I43" s="34" t="str">
        <f t="shared" si="29"/>
        <v>-</v>
      </c>
      <c r="J43" s="34" t="str">
        <f t="shared" si="30"/>
        <v>-</v>
      </c>
      <c r="K43" s="34" t="str">
        <f t="shared" si="31"/>
        <v>-</v>
      </c>
      <c r="L43" s="34" t="str">
        <f t="shared" si="32"/>
        <v>-</v>
      </c>
      <c r="M43" s="34" t="str">
        <f t="shared" si="33"/>
        <v>-</v>
      </c>
      <c r="N43" s="34" t="str">
        <f t="shared" si="34"/>
        <v>-</v>
      </c>
      <c r="O43" s="34" t="str">
        <f t="shared" si="35"/>
        <v>-</v>
      </c>
      <c r="P43" s="34" t="str">
        <f t="shared" si="36"/>
        <v>-</v>
      </c>
      <c r="Q43" s="34" t="str">
        <f t="shared" si="37"/>
        <v>-</v>
      </c>
      <c r="R43" s="34" t="str">
        <f t="shared" si="38"/>
        <v>-</v>
      </c>
      <c r="S43" s="34">
        <f aca="true" t="shared" si="39" ref="S43:S49">IF($D43=$D$42,$B43,"-")</f>
        <v>9</v>
      </c>
      <c r="T43" s="35">
        <f>$B43</f>
        <v>9</v>
      </c>
      <c r="U43" s="34" t="str">
        <f t="shared" si="21"/>
        <v>-</v>
      </c>
      <c r="V43" s="34" t="str">
        <f t="shared" si="22"/>
        <v>-</v>
      </c>
      <c r="W43" s="34" t="str">
        <f t="shared" si="23"/>
        <v>-</v>
      </c>
      <c r="X43" s="34" t="str">
        <f t="shared" si="24"/>
        <v>-</v>
      </c>
      <c r="Y43" s="34" t="str">
        <f t="shared" si="25"/>
        <v>-</v>
      </c>
      <c r="Z43" s="34" t="str">
        <f t="shared" si="26"/>
        <v>-</v>
      </c>
      <c r="AA43" s="7">
        <v>16</v>
      </c>
      <c r="AB43" s="10"/>
      <c r="AC43" s="10"/>
      <c r="AD43" s="10"/>
      <c r="AE43" s="7">
        <v>1</v>
      </c>
      <c r="AF43" s="7">
        <v>2</v>
      </c>
      <c r="AG43" s="7">
        <v>3</v>
      </c>
      <c r="AH43" s="7">
        <v>4</v>
      </c>
      <c r="AI43" s="7">
        <v>5</v>
      </c>
      <c r="AJ43" s="7">
        <v>6</v>
      </c>
      <c r="AK43" s="7">
        <v>7</v>
      </c>
      <c r="AL43" s="7">
        <v>8</v>
      </c>
      <c r="AM43" s="7">
        <v>9</v>
      </c>
      <c r="AN43" s="7">
        <v>10</v>
      </c>
      <c r="AO43" s="7">
        <v>11</v>
      </c>
      <c r="AP43" s="7">
        <v>12</v>
      </c>
      <c r="AQ43" s="7">
        <v>13</v>
      </c>
      <c r="AR43" s="7">
        <v>14</v>
      </c>
      <c r="AS43" s="1"/>
      <c r="AT43" s="16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</row>
    <row r="44" spans="1:87" ht="12.75">
      <c r="A44" s="5">
        <v>15</v>
      </c>
      <c r="B44" s="5">
        <f t="shared" si="11"/>
        <v>10</v>
      </c>
      <c r="C44" s="34">
        <f t="shared" si="12"/>
        <v>14</v>
      </c>
      <c r="D44" s="34">
        <v>11</v>
      </c>
      <c r="E44" s="36">
        <f>U$50</f>
        <v>10</v>
      </c>
      <c r="F44" s="5"/>
      <c r="G44" s="34" t="str">
        <f t="shared" si="27"/>
        <v>-</v>
      </c>
      <c r="H44" s="34" t="str">
        <f t="shared" si="28"/>
        <v>-</v>
      </c>
      <c r="I44" s="34" t="str">
        <f t="shared" si="29"/>
        <v>-</v>
      </c>
      <c r="J44" s="34" t="str">
        <f t="shared" si="30"/>
        <v>-</v>
      </c>
      <c r="K44" s="34" t="str">
        <f t="shared" si="31"/>
        <v>-</v>
      </c>
      <c r="L44" s="34" t="str">
        <f t="shared" si="32"/>
        <v>-</v>
      </c>
      <c r="M44" s="34" t="str">
        <f t="shared" si="33"/>
        <v>-</v>
      </c>
      <c r="N44" s="34" t="str">
        <f t="shared" si="34"/>
        <v>-</v>
      </c>
      <c r="O44" s="34" t="str">
        <f t="shared" si="35"/>
        <v>-</v>
      </c>
      <c r="P44" s="34" t="str">
        <f t="shared" si="36"/>
        <v>-</v>
      </c>
      <c r="Q44" s="34" t="str">
        <f t="shared" si="37"/>
        <v>-</v>
      </c>
      <c r="R44" s="34" t="str">
        <f t="shared" si="38"/>
        <v>-</v>
      </c>
      <c r="S44" s="34" t="str">
        <f t="shared" si="39"/>
        <v>-</v>
      </c>
      <c r="T44" s="34" t="str">
        <f aca="true" t="shared" si="40" ref="T44:T49">IF($D44=$D$43,$B44,"-")</f>
        <v>-</v>
      </c>
      <c r="U44" s="35">
        <f>$B44</f>
        <v>10</v>
      </c>
      <c r="V44" s="34" t="str">
        <f t="shared" si="22"/>
        <v>-</v>
      </c>
      <c r="W44" s="34" t="str">
        <f t="shared" si="23"/>
        <v>-</v>
      </c>
      <c r="X44" s="34" t="str">
        <f t="shared" si="24"/>
        <v>-</v>
      </c>
      <c r="Y44" s="34" t="str">
        <f t="shared" si="25"/>
        <v>-</v>
      </c>
      <c r="Z44" s="34" t="str">
        <f t="shared" si="26"/>
        <v>-</v>
      </c>
      <c r="AA44" s="7">
        <v>17</v>
      </c>
      <c r="AB44" s="10"/>
      <c r="AC44" s="10"/>
      <c r="AD44" s="7">
        <v>1</v>
      </c>
      <c r="AE44" s="7">
        <v>2</v>
      </c>
      <c r="AF44" s="7">
        <v>3</v>
      </c>
      <c r="AG44" s="7">
        <v>4</v>
      </c>
      <c r="AH44" s="7">
        <v>5</v>
      </c>
      <c r="AI44" s="7">
        <v>6</v>
      </c>
      <c r="AJ44" s="7">
        <v>7</v>
      </c>
      <c r="AK44" s="7">
        <v>8</v>
      </c>
      <c r="AL44" s="7">
        <v>9</v>
      </c>
      <c r="AM44" s="7">
        <v>10</v>
      </c>
      <c r="AN44" s="7">
        <v>11</v>
      </c>
      <c r="AO44" s="7">
        <v>12</v>
      </c>
      <c r="AP44" s="7">
        <v>13</v>
      </c>
      <c r="AQ44" s="7">
        <v>14</v>
      </c>
      <c r="AR44" s="7">
        <v>15</v>
      </c>
      <c r="AS44" s="1"/>
      <c r="AT44" s="16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</row>
    <row r="45" spans="1:87" ht="12.75">
      <c r="A45" s="5">
        <v>16</v>
      </c>
      <c r="B45" s="5">
        <f t="shared" si="11"/>
        <v>11</v>
      </c>
      <c r="C45" s="34">
        <f t="shared" si="12"/>
        <v>0</v>
      </c>
      <c r="D45" s="34">
        <v>12</v>
      </c>
      <c r="E45" s="36">
        <f>V$50</f>
        <v>11</v>
      </c>
      <c r="F45" s="5"/>
      <c r="G45" s="34" t="str">
        <f t="shared" si="27"/>
        <v>-</v>
      </c>
      <c r="H45" s="34" t="str">
        <f t="shared" si="28"/>
        <v>-</v>
      </c>
      <c r="I45" s="34" t="str">
        <f t="shared" si="29"/>
        <v>-</v>
      </c>
      <c r="J45" s="34" t="str">
        <f t="shared" si="30"/>
        <v>-</v>
      </c>
      <c r="K45" s="34" t="str">
        <f t="shared" si="31"/>
        <v>-</v>
      </c>
      <c r="L45" s="34" t="str">
        <f t="shared" si="32"/>
        <v>-</v>
      </c>
      <c r="M45" s="34" t="str">
        <f t="shared" si="33"/>
        <v>-</v>
      </c>
      <c r="N45" s="34" t="str">
        <f t="shared" si="34"/>
        <v>-</v>
      </c>
      <c r="O45" s="34" t="str">
        <f t="shared" si="35"/>
        <v>-</v>
      </c>
      <c r="P45" s="34" t="str">
        <f t="shared" si="36"/>
        <v>-</v>
      </c>
      <c r="Q45" s="34" t="str">
        <f t="shared" si="37"/>
        <v>-</v>
      </c>
      <c r="R45" s="34" t="str">
        <f t="shared" si="38"/>
        <v>-</v>
      </c>
      <c r="S45" s="34" t="str">
        <f t="shared" si="39"/>
        <v>-</v>
      </c>
      <c r="T45" s="34" t="str">
        <f t="shared" si="40"/>
        <v>-</v>
      </c>
      <c r="U45" s="34" t="str">
        <f>IF($D45=$D$44,$B45,"-")</f>
        <v>-</v>
      </c>
      <c r="V45" s="35">
        <f>$B45</f>
        <v>11</v>
      </c>
      <c r="W45" s="34" t="str">
        <f t="shared" si="23"/>
        <v>-</v>
      </c>
      <c r="X45" s="34" t="str">
        <f t="shared" si="24"/>
        <v>-</v>
      </c>
      <c r="Y45" s="34" t="str">
        <f t="shared" si="25"/>
        <v>-</v>
      </c>
      <c r="Z45" s="34" t="str">
        <f t="shared" si="26"/>
        <v>-</v>
      </c>
      <c r="AA45" s="7">
        <v>18</v>
      </c>
      <c r="AB45" s="10"/>
      <c r="AC45" s="7">
        <v>1</v>
      </c>
      <c r="AD45" s="7">
        <v>2</v>
      </c>
      <c r="AE45" s="7">
        <v>3</v>
      </c>
      <c r="AF45" s="7">
        <v>4</v>
      </c>
      <c r="AG45" s="7">
        <v>5</v>
      </c>
      <c r="AH45" s="7">
        <v>6</v>
      </c>
      <c r="AI45" s="7">
        <v>7</v>
      </c>
      <c r="AJ45" s="7">
        <v>8</v>
      </c>
      <c r="AK45" s="7">
        <v>9</v>
      </c>
      <c r="AL45" s="7">
        <v>10</v>
      </c>
      <c r="AM45" s="7">
        <v>11</v>
      </c>
      <c r="AN45" s="7">
        <v>12</v>
      </c>
      <c r="AO45" s="7">
        <v>13</v>
      </c>
      <c r="AP45" s="7">
        <v>14</v>
      </c>
      <c r="AQ45" s="7">
        <v>15</v>
      </c>
      <c r="AR45" s="7">
        <v>16</v>
      </c>
      <c r="AS45" s="1"/>
      <c r="AT45" s="16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</row>
    <row r="46" spans="1:87" ht="12.75">
      <c r="A46" s="5">
        <v>17</v>
      </c>
      <c r="B46" s="5">
        <f t="shared" si="11"/>
        <v>12</v>
      </c>
      <c r="C46" s="34">
        <f t="shared" si="12"/>
        <v>0</v>
      </c>
      <c r="D46" s="34">
        <v>13</v>
      </c>
      <c r="E46" s="36">
        <f>W$50</f>
        <v>12</v>
      </c>
      <c r="F46" s="5"/>
      <c r="G46" s="34" t="str">
        <f t="shared" si="27"/>
        <v>-</v>
      </c>
      <c r="H46" s="34" t="str">
        <f t="shared" si="28"/>
        <v>-</v>
      </c>
      <c r="I46" s="34" t="str">
        <f t="shared" si="29"/>
        <v>-</v>
      </c>
      <c r="J46" s="34" t="str">
        <f t="shared" si="30"/>
        <v>-</v>
      </c>
      <c r="K46" s="34" t="str">
        <f t="shared" si="31"/>
        <v>-</v>
      </c>
      <c r="L46" s="34" t="str">
        <f t="shared" si="32"/>
        <v>-</v>
      </c>
      <c r="M46" s="34" t="str">
        <f t="shared" si="33"/>
        <v>-</v>
      </c>
      <c r="N46" s="34" t="str">
        <f t="shared" si="34"/>
        <v>-</v>
      </c>
      <c r="O46" s="34" t="str">
        <f t="shared" si="35"/>
        <v>-</v>
      </c>
      <c r="P46" s="34" t="str">
        <f t="shared" si="36"/>
        <v>-</v>
      </c>
      <c r="Q46" s="34" t="str">
        <f t="shared" si="37"/>
        <v>-</v>
      </c>
      <c r="R46" s="34" t="str">
        <f t="shared" si="38"/>
        <v>-</v>
      </c>
      <c r="S46" s="34" t="str">
        <f t="shared" si="39"/>
        <v>-</v>
      </c>
      <c r="T46" s="34" t="str">
        <f t="shared" si="40"/>
        <v>-</v>
      </c>
      <c r="U46" s="34" t="str">
        <f>IF($D46=$D$44,$B46,"-")</f>
        <v>-</v>
      </c>
      <c r="V46" s="34" t="str">
        <f>IF($D46=$D$45,$B46,"-")</f>
        <v>-</v>
      </c>
      <c r="W46" s="35">
        <f>$B46</f>
        <v>12</v>
      </c>
      <c r="X46" s="34" t="str">
        <f t="shared" si="24"/>
        <v>-</v>
      </c>
      <c r="Y46" s="34" t="str">
        <f t="shared" si="25"/>
        <v>-</v>
      </c>
      <c r="Z46" s="34" t="str">
        <f t="shared" si="26"/>
        <v>-</v>
      </c>
      <c r="AA46" s="7">
        <v>19</v>
      </c>
      <c r="AB46" s="7">
        <v>1</v>
      </c>
      <c r="AC46" s="7">
        <v>2</v>
      </c>
      <c r="AD46" s="7">
        <v>3</v>
      </c>
      <c r="AE46" s="7">
        <v>4</v>
      </c>
      <c r="AF46" s="7">
        <v>5</v>
      </c>
      <c r="AG46" s="7">
        <v>6</v>
      </c>
      <c r="AH46" s="7">
        <v>7</v>
      </c>
      <c r="AI46" s="7">
        <v>8</v>
      </c>
      <c r="AJ46" s="7">
        <v>9</v>
      </c>
      <c r="AK46" s="7">
        <v>10</v>
      </c>
      <c r="AL46" s="7">
        <v>11</v>
      </c>
      <c r="AM46" s="7">
        <v>12</v>
      </c>
      <c r="AN46" s="7">
        <v>13</v>
      </c>
      <c r="AO46" s="7">
        <v>14</v>
      </c>
      <c r="AP46" s="7">
        <v>15</v>
      </c>
      <c r="AQ46" s="7">
        <v>16</v>
      </c>
      <c r="AR46" s="7">
        <v>17</v>
      </c>
      <c r="AS46" s="1"/>
      <c r="AT46" s="16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</row>
    <row r="47" spans="1:87" ht="12.75">
      <c r="A47" s="5">
        <v>18</v>
      </c>
      <c r="B47" s="5">
        <f t="shared" si="11"/>
        <v>13</v>
      </c>
      <c r="C47" s="34">
        <f t="shared" si="12"/>
        <v>0</v>
      </c>
      <c r="D47" s="34">
        <v>14</v>
      </c>
      <c r="E47" s="36">
        <f>X$50</f>
        <v>13</v>
      </c>
      <c r="F47" s="5"/>
      <c r="G47" s="34" t="str">
        <f t="shared" si="27"/>
        <v>-</v>
      </c>
      <c r="H47" s="34" t="str">
        <f t="shared" si="28"/>
        <v>-</v>
      </c>
      <c r="I47" s="34" t="str">
        <f t="shared" si="29"/>
        <v>-</v>
      </c>
      <c r="J47" s="34" t="str">
        <f t="shared" si="30"/>
        <v>-</v>
      </c>
      <c r="K47" s="34" t="str">
        <f t="shared" si="31"/>
        <v>-</v>
      </c>
      <c r="L47" s="34" t="str">
        <f t="shared" si="32"/>
        <v>-</v>
      </c>
      <c r="M47" s="34" t="str">
        <f t="shared" si="33"/>
        <v>-</v>
      </c>
      <c r="N47" s="34" t="str">
        <f t="shared" si="34"/>
        <v>-</v>
      </c>
      <c r="O47" s="34" t="str">
        <f t="shared" si="35"/>
        <v>-</v>
      </c>
      <c r="P47" s="34" t="str">
        <f t="shared" si="36"/>
        <v>-</v>
      </c>
      <c r="Q47" s="34" t="str">
        <f t="shared" si="37"/>
        <v>-</v>
      </c>
      <c r="R47" s="34" t="str">
        <f t="shared" si="38"/>
        <v>-</v>
      </c>
      <c r="S47" s="34" t="str">
        <f t="shared" si="39"/>
        <v>-</v>
      </c>
      <c r="T47" s="34" t="str">
        <f t="shared" si="40"/>
        <v>-</v>
      </c>
      <c r="U47" s="34" t="str">
        <f>IF($D47=$D$44,$B47,"-")</f>
        <v>-</v>
      </c>
      <c r="V47" s="34" t="str">
        <f>IF($D47=$D$45,$B47,"-")</f>
        <v>-</v>
      </c>
      <c r="W47" s="34" t="str">
        <f>IF($D47=$D$46,$B47,"-")</f>
        <v>-</v>
      </c>
      <c r="X47" s="35">
        <f>$B47</f>
        <v>13</v>
      </c>
      <c r="Y47" s="34" t="str">
        <f t="shared" si="25"/>
        <v>-</v>
      </c>
      <c r="Z47" s="34" t="str">
        <f t="shared" si="26"/>
        <v>-</v>
      </c>
      <c r="AA47" s="7">
        <v>20</v>
      </c>
      <c r="AB47" s="7">
        <v>2</v>
      </c>
      <c r="AC47" s="7">
        <v>3</v>
      </c>
      <c r="AD47" s="7">
        <v>4</v>
      </c>
      <c r="AE47" s="7">
        <v>5</v>
      </c>
      <c r="AF47" s="7">
        <v>6</v>
      </c>
      <c r="AG47" s="7">
        <v>7</v>
      </c>
      <c r="AH47" s="7">
        <v>8</v>
      </c>
      <c r="AI47" s="7">
        <v>9</v>
      </c>
      <c r="AJ47" s="7">
        <v>10</v>
      </c>
      <c r="AK47" s="7">
        <v>11</v>
      </c>
      <c r="AL47" s="7">
        <v>12</v>
      </c>
      <c r="AM47" s="7">
        <v>13</v>
      </c>
      <c r="AN47" s="7">
        <v>14</v>
      </c>
      <c r="AO47" s="7">
        <v>15</v>
      </c>
      <c r="AP47" s="7">
        <v>16</v>
      </c>
      <c r="AQ47" s="7">
        <v>17</v>
      </c>
      <c r="AR47" s="7">
        <v>18</v>
      </c>
      <c r="AS47" s="1"/>
      <c r="AT47" s="16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</row>
    <row r="48" spans="1:87" ht="12.75">
      <c r="A48" s="5">
        <v>19</v>
      </c>
      <c r="B48" s="5">
        <f t="shared" si="11"/>
        <v>14</v>
      </c>
      <c r="C48" s="34">
        <f t="shared" si="12"/>
        <v>0</v>
      </c>
      <c r="D48" s="34">
        <v>15</v>
      </c>
      <c r="E48" s="36">
        <f>Y$50</f>
        <v>14.5</v>
      </c>
      <c r="F48" s="5"/>
      <c r="G48" s="34" t="str">
        <f t="shared" si="27"/>
        <v>-</v>
      </c>
      <c r="H48" s="34" t="str">
        <f t="shared" si="28"/>
        <v>-</v>
      </c>
      <c r="I48" s="34" t="str">
        <f t="shared" si="29"/>
        <v>-</v>
      </c>
      <c r="J48" s="34" t="str">
        <f t="shared" si="30"/>
        <v>-</v>
      </c>
      <c r="K48" s="34" t="str">
        <f t="shared" si="31"/>
        <v>-</v>
      </c>
      <c r="L48" s="34" t="str">
        <f t="shared" si="32"/>
        <v>-</v>
      </c>
      <c r="M48" s="34" t="str">
        <f t="shared" si="33"/>
        <v>-</v>
      </c>
      <c r="N48" s="34" t="str">
        <f t="shared" si="34"/>
        <v>-</v>
      </c>
      <c r="O48" s="34" t="str">
        <f t="shared" si="35"/>
        <v>-</v>
      </c>
      <c r="P48" s="34" t="str">
        <f t="shared" si="36"/>
        <v>-</v>
      </c>
      <c r="Q48" s="34" t="str">
        <f t="shared" si="37"/>
        <v>-</v>
      </c>
      <c r="R48" s="34" t="str">
        <f t="shared" si="38"/>
        <v>-</v>
      </c>
      <c r="S48" s="34" t="str">
        <f t="shared" si="39"/>
        <v>-</v>
      </c>
      <c r="T48" s="34" t="str">
        <f t="shared" si="40"/>
        <v>-</v>
      </c>
      <c r="U48" s="34" t="str">
        <f>IF($D48=$D$44,$B48,"-")</f>
        <v>-</v>
      </c>
      <c r="V48" s="34" t="str">
        <f>IF($D48=$D$45,$B48,"-")</f>
        <v>-</v>
      </c>
      <c r="W48" s="34" t="str">
        <f>IF($D48=$D$46,$B48,"-")</f>
        <v>-</v>
      </c>
      <c r="X48" s="34" t="str">
        <f>IF($D48=$D$47,$B48,"-")</f>
        <v>-</v>
      </c>
      <c r="Y48" s="35">
        <f>$B48</f>
        <v>14</v>
      </c>
      <c r="Z48" s="34">
        <f t="shared" si="26"/>
        <v>14</v>
      </c>
      <c r="AA48" s="7">
        <v>21</v>
      </c>
      <c r="AB48" s="7">
        <v>3</v>
      </c>
      <c r="AC48" s="7">
        <v>4</v>
      </c>
      <c r="AD48" s="7">
        <v>5</v>
      </c>
      <c r="AE48" s="7">
        <v>6</v>
      </c>
      <c r="AF48" s="7">
        <v>7</v>
      </c>
      <c r="AG48" s="7">
        <v>8</v>
      </c>
      <c r="AH48" s="7">
        <v>9</v>
      </c>
      <c r="AI48" s="7">
        <v>10</v>
      </c>
      <c r="AJ48" s="7">
        <v>11</v>
      </c>
      <c r="AK48" s="7">
        <v>12</v>
      </c>
      <c r="AL48" s="7">
        <v>13</v>
      </c>
      <c r="AM48" s="7">
        <v>14</v>
      </c>
      <c r="AN48" s="7">
        <v>15</v>
      </c>
      <c r="AO48" s="7">
        <v>16</v>
      </c>
      <c r="AP48" s="7">
        <v>17</v>
      </c>
      <c r="AQ48" s="7">
        <v>18</v>
      </c>
      <c r="AR48" s="7">
        <v>19</v>
      </c>
      <c r="AS48" s="1"/>
      <c r="AT48" s="16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</row>
    <row r="49" spans="1:87" ht="12.75">
      <c r="A49" s="5">
        <v>20</v>
      </c>
      <c r="B49" s="5">
        <f t="shared" si="11"/>
        <v>15</v>
      </c>
      <c r="C49" s="34">
        <f t="shared" si="12"/>
        <v>0</v>
      </c>
      <c r="D49" s="34">
        <v>15</v>
      </c>
      <c r="E49" s="36">
        <f>Z$50</f>
        <v>14.5</v>
      </c>
      <c r="F49" s="5"/>
      <c r="G49" s="34" t="str">
        <f t="shared" si="27"/>
        <v>-</v>
      </c>
      <c r="H49" s="34" t="str">
        <f t="shared" si="28"/>
        <v>-</v>
      </c>
      <c r="I49" s="34" t="str">
        <f t="shared" si="29"/>
        <v>-</v>
      </c>
      <c r="J49" s="34" t="str">
        <f t="shared" si="30"/>
        <v>-</v>
      </c>
      <c r="K49" s="34" t="str">
        <f t="shared" si="31"/>
        <v>-</v>
      </c>
      <c r="L49" s="34" t="str">
        <f t="shared" si="32"/>
        <v>-</v>
      </c>
      <c r="M49" s="34" t="str">
        <f t="shared" si="33"/>
        <v>-</v>
      </c>
      <c r="N49" s="34" t="str">
        <f t="shared" si="34"/>
        <v>-</v>
      </c>
      <c r="O49" s="34" t="str">
        <f t="shared" si="35"/>
        <v>-</v>
      </c>
      <c r="P49" s="34" t="str">
        <f t="shared" si="36"/>
        <v>-</v>
      </c>
      <c r="Q49" s="34" t="str">
        <f t="shared" si="37"/>
        <v>-</v>
      </c>
      <c r="R49" s="34" t="str">
        <f t="shared" si="38"/>
        <v>-</v>
      </c>
      <c r="S49" s="34" t="str">
        <f t="shared" si="39"/>
        <v>-</v>
      </c>
      <c r="T49" s="34" t="str">
        <f t="shared" si="40"/>
        <v>-</v>
      </c>
      <c r="U49" s="34" t="str">
        <f>IF($D49=$D$44,$B49,"-")</f>
        <v>-</v>
      </c>
      <c r="V49" s="34" t="str">
        <f>IF($D49=$D$45,$B49,"-")</f>
        <v>-</v>
      </c>
      <c r="W49" s="34" t="str">
        <f>IF($D49=$D$46,$B49,"-")</f>
        <v>-</v>
      </c>
      <c r="X49" s="34" t="str">
        <f>IF($D49=$D$47,$B49,"-")</f>
        <v>-</v>
      </c>
      <c r="Y49" s="34">
        <f>IF($D49=$D$48,$B49,"-")</f>
        <v>15</v>
      </c>
      <c r="Z49" s="35">
        <f>$B49</f>
        <v>15</v>
      </c>
      <c r="AA49" s="7">
        <v>22</v>
      </c>
      <c r="AB49" s="7">
        <v>4</v>
      </c>
      <c r="AC49" s="7">
        <v>5</v>
      </c>
      <c r="AD49" s="7">
        <v>6</v>
      </c>
      <c r="AE49" s="7">
        <v>7</v>
      </c>
      <c r="AF49" s="7">
        <v>8</v>
      </c>
      <c r="AG49" s="7">
        <v>9</v>
      </c>
      <c r="AH49" s="7">
        <v>10</v>
      </c>
      <c r="AI49" s="7">
        <v>11</v>
      </c>
      <c r="AJ49" s="7">
        <v>12</v>
      </c>
      <c r="AK49" s="7">
        <v>13</v>
      </c>
      <c r="AL49" s="7">
        <v>14</v>
      </c>
      <c r="AM49" s="7">
        <v>15</v>
      </c>
      <c r="AN49" s="7">
        <v>16</v>
      </c>
      <c r="AO49" s="7">
        <v>17</v>
      </c>
      <c r="AP49" s="7">
        <v>18</v>
      </c>
      <c r="AQ49" s="7">
        <v>19</v>
      </c>
      <c r="AR49" s="7">
        <v>20</v>
      </c>
      <c r="AS49" s="1"/>
      <c r="AT49" s="16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</row>
    <row r="50" spans="1:87" ht="12.75">
      <c r="A50" s="5"/>
      <c r="B50" s="5"/>
      <c r="C50" s="35"/>
      <c r="D50" s="35"/>
      <c r="E50" s="5"/>
      <c r="F50" s="5"/>
      <c r="G50" s="37">
        <f aca="true" t="shared" si="41" ref="G50:Z50">SUM(G30:G49)/COUNT(G30:G49)</f>
        <v>0</v>
      </c>
      <c r="H50" s="37">
        <f t="shared" si="41"/>
        <v>0</v>
      </c>
      <c r="I50" s="37">
        <f t="shared" si="41"/>
        <v>0</v>
      </c>
      <c r="J50" s="37">
        <f t="shared" si="41"/>
        <v>0</v>
      </c>
      <c r="K50" s="37">
        <f t="shared" si="41"/>
        <v>0</v>
      </c>
      <c r="L50" s="37">
        <f t="shared" si="41"/>
        <v>1</v>
      </c>
      <c r="M50" s="37">
        <f t="shared" si="41"/>
        <v>2</v>
      </c>
      <c r="N50" s="37">
        <f t="shared" si="41"/>
        <v>3.5</v>
      </c>
      <c r="O50" s="37">
        <f t="shared" si="41"/>
        <v>3.5</v>
      </c>
      <c r="P50" s="37">
        <f t="shared" si="41"/>
        <v>5.5</v>
      </c>
      <c r="Q50" s="37">
        <f t="shared" si="41"/>
        <v>5.5</v>
      </c>
      <c r="R50" s="37">
        <f t="shared" si="41"/>
        <v>7</v>
      </c>
      <c r="S50" s="37">
        <f t="shared" si="41"/>
        <v>8.5</v>
      </c>
      <c r="T50" s="37">
        <f t="shared" si="41"/>
        <v>8.5</v>
      </c>
      <c r="U50" s="37">
        <f t="shared" si="41"/>
        <v>10</v>
      </c>
      <c r="V50" s="37">
        <f t="shared" si="41"/>
        <v>11</v>
      </c>
      <c r="W50" s="37">
        <f t="shared" si="41"/>
        <v>12</v>
      </c>
      <c r="X50" s="37">
        <f t="shared" si="41"/>
        <v>13</v>
      </c>
      <c r="Y50" s="37">
        <f t="shared" si="41"/>
        <v>14.5</v>
      </c>
      <c r="Z50" s="37">
        <f t="shared" si="41"/>
        <v>14.5</v>
      </c>
      <c r="AS50" s="1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</row>
    <row r="51" spans="1:45" ht="12.75">
      <c r="A51" s="5"/>
      <c r="B51" s="5" t="str">
        <f>E5</f>
        <v>Resposta</v>
      </c>
      <c r="C51" s="35"/>
      <c r="D51" s="3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7"/>
      <c r="AB51" s="7">
        <v>4</v>
      </c>
      <c r="AC51" s="7">
        <v>5</v>
      </c>
      <c r="AD51" s="7">
        <v>6</v>
      </c>
      <c r="AE51" s="7">
        <v>7</v>
      </c>
      <c r="AF51" s="7">
        <v>8</v>
      </c>
      <c r="AG51" s="7">
        <v>9</v>
      </c>
      <c r="AH51" s="7">
        <v>10</v>
      </c>
      <c r="AI51" s="7">
        <v>11</v>
      </c>
      <c r="AJ51" s="7">
        <v>12</v>
      </c>
      <c r="AK51" s="7">
        <v>13</v>
      </c>
      <c r="AL51" s="7">
        <v>14</v>
      </c>
      <c r="AM51" s="7">
        <v>15</v>
      </c>
      <c r="AN51" s="7">
        <v>16</v>
      </c>
      <c r="AO51" s="7">
        <v>17</v>
      </c>
      <c r="AP51" s="7">
        <v>18</v>
      </c>
      <c r="AQ51" s="7">
        <v>19</v>
      </c>
      <c r="AR51" s="7">
        <v>20</v>
      </c>
      <c r="AS51" s="1"/>
    </row>
    <row r="52" spans="1:45" ht="12.75">
      <c r="A52" s="5"/>
      <c r="B52" s="5">
        <f>E6</f>
        <v>0</v>
      </c>
      <c r="C52" s="35"/>
      <c r="D52" s="3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7"/>
      <c r="AS52" s="1"/>
    </row>
    <row r="53" spans="1:94" ht="12.75">
      <c r="A53" s="5">
        <v>1</v>
      </c>
      <c r="B53" s="5">
        <f aca="true" t="shared" si="42" ref="B53:B72">HLOOKUP($Q$7,$AB$51:$AR$72,AA53)</f>
        <v>0</v>
      </c>
      <c r="C53" s="34">
        <f aca="true" t="shared" si="43" ref="C53:C72">I7</f>
        <v>16</v>
      </c>
      <c r="D53" s="34">
        <v>0</v>
      </c>
      <c r="E53" s="36">
        <f>G$73</f>
        <v>0</v>
      </c>
      <c r="F53" s="5"/>
      <c r="G53" s="8">
        <f>$B53</f>
        <v>0</v>
      </c>
      <c r="H53" s="6">
        <f>IF($D53=$D$54,$B53,"-")</f>
        <v>0</v>
      </c>
      <c r="I53" s="6">
        <f>IF($D53=$D$55,$B53,"-")</f>
        <v>0</v>
      </c>
      <c r="J53" s="6">
        <f>IF($D53=$D$56,$B53,"-")</f>
        <v>0</v>
      </c>
      <c r="K53" s="6">
        <f>IF($D53=$D$57,$B53,"-")</f>
        <v>0</v>
      </c>
      <c r="L53" s="6" t="str">
        <f>IF($D53=$D$58,$B53,"-")</f>
        <v>-</v>
      </c>
      <c r="M53" s="6" t="str">
        <f aca="true" t="shared" si="44" ref="M53:M58">IF($D53=$D$59,$B53,"-")</f>
        <v>-</v>
      </c>
      <c r="N53" s="6" t="str">
        <f>IF($D53=$D$60,$B53,"-")</f>
        <v>-</v>
      </c>
      <c r="O53" s="6" t="str">
        <f>IF($D53=$D$61,$B53,"-")</f>
        <v>-</v>
      </c>
      <c r="P53" s="6" t="str">
        <f>IF($D53=$D$62,$B53,"-")</f>
        <v>-</v>
      </c>
      <c r="Q53" s="6" t="str">
        <f>IF($D53=$D$63,$B53,"-")</f>
        <v>-</v>
      </c>
      <c r="R53" s="6" t="str">
        <f>IF($D53=$D$64,$B53,"-")</f>
        <v>-</v>
      </c>
      <c r="S53" s="6" t="str">
        <f>IF($D53=$D$65,$B53,"-")</f>
        <v>-</v>
      </c>
      <c r="T53" s="6" t="str">
        <f>IF($D53=$D$66,$B53,"-")</f>
        <v>-</v>
      </c>
      <c r="U53" s="6" t="str">
        <f>IF($D53=$D$67,$B53,"-")</f>
        <v>-</v>
      </c>
      <c r="V53" s="6" t="str">
        <f>IF($D53=$D$68,$B53,"-")</f>
        <v>-</v>
      </c>
      <c r="W53" s="6" t="str">
        <f>IF($D53=$D$69,$B53,"-")</f>
        <v>-</v>
      </c>
      <c r="X53" s="6" t="str">
        <f>IF($D53=$D$70,$B53,"-")</f>
        <v>-</v>
      </c>
      <c r="Y53" s="6" t="str">
        <f>IF($D53=$D$71,$B53,"-")</f>
        <v>-</v>
      </c>
      <c r="Z53" s="6" t="str">
        <f>IF($D53=$D$72,$B53,"-")</f>
        <v>-</v>
      </c>
      <c r="AA53" s="7">
        <v>3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7">
        <v>1</v>
      </c>
      <c r="AS53" s="1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</row>
    <row r="54" spans="1:94" ht="12.75">
      <c r="A54" s="5">
        <v>2</v>
      </c>
      <c r="B54" s="5">
        <f t="shared" si="42"/>
        <v>0</v>
      </c>
      <c r="C54" s="34">
        <f t="shared" si="43"/>
        <v>26</v>
      </c>
      <c r="D54" s="34">
        <v>0</v>
      </c>
      <c r="E54" s="36">
        <f>H$73</f>
        <v>0</v>
      </c>
      <c r="F54" s="5"/>
      <c r="G54" s="6">
        <f aca="true" t="shared" si="45" ref="G54:G69">IF($D54=$D$53,$B54,"-")</f>
        <v>0</v>
      </c>
      <c r="H54" s="8">
        <f>$B54</f>
        <v>0</v>
      </c>
      <c r="I54" s="6">
        <f>IF($D54=$D$55,$B54,"-")</f>
        <v>0</v>
      </c>
      <c r="J54" s="6">
        <f>IF($D54=$D$56,$B54,"-")</f>
        <v>0</v>
      </c>
      <c r="K54" s="6">
        <f>IF($D54=$D$57,$B54,"-")</f>
        <v>0</v>
      </c>
      <c r="L54" s="6" t="str">
        <f>IF($D54=$D$58,$B54,"-")</f>
        <v>-</v>
      </c>
      <c r="M54" s="6" t="str">
        <f t="shared" si="44"/>
        <v>-</v>
      </c>
      <c r="N54" s="6" t="str">
        <f aca="true" t="shared" si="46" ref="N54:N59">IF($D54=$D$60,$B54,"-")</f>
        <v>-</v>
      </c>
      <c r="O54" s="6" t="str">
        <f aca="true" t="shared" si="47" ref="O54:O60">IF($D54=$D$61,$B54,"-")</f>
        <v>-</v>
      </c>
      <c r="P54" s="6" t="str">
        <f aca="true" t="shared" si="48" ref="P54:P61">IF($D54=$D$62,$B54,"-")</f>
        <v>-</v>
      </c>
      <c r="Q54" s="6" t="str">
        <f aca="true" t="shared" si="49" ref="Q54:Q62">IF($D54=$D$63,$B54,"-")</f>
        <v>-</v>
      </c>
      <c r="R54" s="6" t="str">
        <f aca="true" t="shared" si="50" ref="R54:R63">IF($D54=$D$64,$B54,"-")</f>
        <v>-</v>
      </c>
      <c r="S54" s="6" t="str">
        <f aca="true" t="shared" si="51" ref="S54:S64">IF($D54=$D$65,$B54,"-")</f>
        <v>-</v>
      </c>
      <c r="T54" s="6" t="str">
        <f aca="true" t="shared" si="52" ref="T54:T65">IF($D54=$D$66,$B54,"-")</f>
        <v>-</v>
      </c>
      <c r="U54" s="6" t="str">
        <f aca="true" t="shared" si="53" ref="U54:U66">IF($D54=$D$67,$B54,"-")</f>
        <v>-</v>
      </c>
      <c r="V54" s="6" t="str">
        <f aca="true" t="shared" si="54" ref="V54:V67">IF($D54=$D$68,$B54,"-")</f>
        <v>-</v>
      </c>
      <c r="W54" s="6" t="str">
        <f aca="true" t="shared" si="55" ref="W54:W68">IF($D54=$D$69,$B54,"-")</f>
        <v>-</v>
      </c>
      <c r="X54" s="6" t="str">
        <f aca="true" t="shared" si="56" ref="X54:X69">IF($D54=$D$70,$B54,"-")</f>
        <v>-</v>
      </c>
      <c r="Y54" s="6" t="str">
        <f aca="true" t="shared" si="57" ref="Y54:Y69">IF($D54=$D$71,$B54,"-")</f>
        <v>-</v>
      </c>
      <c r="Z54" s="6" t="str">
        <f aca="true" t="shared" si="58" ref="Z54:Z69">IF($D54=$D$72,$B54,"-")</f>
        <v>-</v>
      </c>
      <c r="AA54" s="7">
        <v>4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7">
        <v>1</v>
      </c>
      <c r="AR54" s="7">
        <v>2</v>
      </c>
      <c r="AS54" s="1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</row>
    <row r="55" spans="1:94" ht="12.75">
      <c r="A55" s="5">
        <v>3</v>
      </c>
      <c r="B55" s="5">
        <f t="shared" si="42"/>
        <v>0</v>
      </c>
      <c r="C55" s="34">
        <f t="shared" si="43"/>
        <v>18</v>
      </c>
      <c r="D55" s="34">
        <v>0</v>
      </c>
      <c r="E55" s="36">
        <f>I$73</f>
        <v>0</v>
      </c>
      <c r="F55" s="5"/>
      <c r="G55" s="6">
        <f t="shared" si="45"/>
        <v>0</v>
      </c>
      <c r="H55" s="6">
        <f>IF($D55=$D$54,$B55,"-")</f>
        <v>0</v>
      </c>
      <c r="I55" s="8">
        <f>$B55</f>
        <v>0</v>
      </c>
      <c r="J55" s="6">
        <f>IF($D55=$D$56,$B55,"-")</f>
        <v>0</v>
      </c>
      <c r="K55" s="6">
        <f>IF($D55=$D$57,$B55,"-")</f>
        <v>0</v>
      </c>
      <c r="L55" s="6" t="str">
        <f>IF($D55=$D$58,$B55,"-")</f>
        <v>-</v>
      </c>
      <c r="M55" s="6" t="str">
        <f t="shared" si="44"/>
        <v>-</v>
      </c>
      <c r="N55" s="6" t="str">
        <f t="shared" si="46"/>
        <v>-</v>
      </c>
      <c r="O55" s="6" t="str">
        <f t="shared" si="47"/>
        <v>-</v>
      </c>
      <c r="P55" s="6" t="str">
        <f t="shared" si="48"/>
        <v>-</v>
      </c>
      <c r="Q55" s="6" t="str">
        <f t="shared" si="49"/>
        <v>-</v>
      </c>
      <c r="R55" s="6" t="str">
        <f t="shared" si="50"/>
        <v>-</v>
      </c>
      <c r="S55" s="6" t="str">
        <f t="shared" si="51"/>
        <v>-</v>
      </c>
      <c r="T55" s="6" t="str">
        <f t="shared" si="52"/>
        <v>-</v>
      </c>
      <c r="U55" s="6" t="str">
        <f t="shared" si="53"/>
        <v>-</v>
      </c>
      <c r="V55" s="6" t="str">
        <f t="shared" si="54"/>
        <v>-</v>
      </c>
      <c r="W55" s="6" t="str">
        <f t="shared" si="55"/>
        <v>-</v>
      </c>
      <c r="X55" s="6" t="str">
        <f t="shared" si="56"/>
        <v>-</v>
      </c>
      <c r="Y55" s="6" t="str">
        <f t="shared" si="57"/>
        <v>-</v>
      </c>
      <c r="Z55" s="6" t="str">
        <f t="shared" si="58"/>
        <v>-</v>
      </c>
      <c r="AA55" s="7">
        <v>5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7">
        <v>1</v>
      </c>
      <c r="AQ55" s="7">
        <v>2</v>
      </c>
      <c r="AR55" s="7">
        <v>3</v>
      </c>
      <c r="AS55" s="1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</row>
    <row r="56" spans="1:94" ht="12.75">
      <c r="A56" s="5">
        <v>4</v>
      </c>
      <c r="B56" s="5">
        <f t="shared" si="42"/>
        <v>0</v>
      </c>
      <c r="C56" s="34">
        <f t="shared" si="43"/>
        <v>20</v>
      </c>
      <c r="D56" s="34">
        <v>0</v>
      </c>
      <c r="E56" s="36">
        <f>J$73</f>
        <v>0</v>
      </c>
      <c r="F56" s="5"/>
      <c r="G56" s="6">
        <f t="shared" si="45"/>
        <v>0</v>
      </c>
      <c r="H56" s="6">
        <f aca="true" t="shared" si="59" ref="H56:H72">IF($D56=$D$54,$B56,"-")</f>
        <v>0</v>
      </c>
      <c r="I56" s="6">
        <f aca="true" t="shared" si="60" ref="I56:I72">IF($D56=$D$55,$B56,"-")</f>
        <v>0</v>
      </c>
      <c r="J56" s="8">
        <f>$B56</f>
        <v>0</v>
      </c>
      <c r="K56" s="6">
        <f>IF($D56=$D$57,$B56,"-")</f>
        <v>0</v>
      </c>
      <c r="L56" s="6" t="str">
        <f>IF($D56=$D$58,$B56,"-")</f>
        <v>-</v>
      </c>
      <c r="M56" s="6" t="str">
        <f t="shared" si="44"/>
        <v>-</v>
      </c>
      <c r="N56" s="6" t="str">
        <f t="shared" si="46"/>
        <v>-</v>
      </c>
      <c r="O56" s="6" t="str">
        <f t="shared" si="47"/>
        <v>-</v>
      </c>
      <c r="P56" s="6" t="str">
        <f t="shared" si="48"/>
        <v>-</v>
      </c>
      <c r="Q56" s="6" t="str">
        <f t="shared" si="49"/>
        <v>-</v>
      </c>
      <c r="R56" s="6" t="str">
        <f t="shared" si="50"/>
        <v>-</v>
      </c>
      <c r="S56" s="6" t="str">
        <f t="shared" si="51"/>
        <v>-</v>
      </c>
      <c r="T56" s="6" t="str">
        <f t="shared" si="52"/>
        <v>-</v>
      </c>
      <c r="U56" s="6" t="str">
        <f t="shared" si="53"/>
        <v>-</v>
      </c>
      <c r="V56" s="6" t="str">
        <f t="shared" si="54"/>
        <v>-</v>
      </c>
      <c r="W56" s="6" t="str">
        <f t="shared" si="55"/>
        <v>-</v>
      </c>
      <c r="X56" s="6" t="str">
        <f t="shared" si="56"/>
        <v>-</v>
      </c>
      <c r="Y56" s="6" t="str">
        <f t="shared" si="57"/>
        <v>-</v>
      </c>
      <c r="Z56" s="6" t="str">
        <f t="shared" si="58"/>
        <v>-</v>
      </c>
      <c r="AA56" s="7">
        <v>6</v>
      </c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7">
        <v>1</v>
      </c>
      <c r="AP56" s="7">
        <v>2</v>
      </c>
      <c r="AQ56" s="7">
        <v>3</v>
      </c>
      <c r="AR56" s="7">
        <v>4</v>
      </c>
      <c r="AS56" s="1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</row>
    <row r="57" spans="1:94" ht="12.75">
      <c r="A57" s="5">
        <v>5</v>
      </c>
      <c r="B57" s="5">
        <f t="shared" si="42"/>
        <v>0</v>
      </c>
      <c r="C57" s="34">
        <f t="shared" si="43"/>
        <v>35</v>
      </c>
      <c r="D57" s="34">
        <v>0</v>
      </c>
      <c r="E57" s="36">
        <f>K$73</f>
        <v>0</v>
      </c>
      <c r="F57" s="5"/>
      <c r="G57" s="6">
        <f t="shared" si="45"/>
        <v>0</v>
      </c>
      <c r="H57" s="6">
        <f t="shared" si="59"/>
        <v>0</v>
      </c>
      <c r="I57" s="6">
        <f t="shared" si="60"/>
        <v>0</v>
      </c>
      <c r="J57" s="6">
        <f>IF($D57=$D$56,$B57,"-")</f>
        <v>0</v>
      </c>
      <c r="K57" s="8">
        <f>$B57</f>
        <v>0</v>
      </c>
      <c r="L57" s="6" t="str">
        <f>IF($D57=$D$58,$B57,"-")</f>
        <v>-</v>
      </c>
      <c r="M57" s="6" t="str">
        <f t="shared" si="44"/>
        <v>-</v>
      </c>
      <c r="N57" s="6" t="str">
        <f t="shared" si="46"/>
        <v>-</v>
      </c>
      <c r="O57" s="6" t="str">
        <f t="shared" si="47"/>
        <v>-</v>
      </c>
      <c r="P57" s="6" t="str">
        <f t="shared" si="48"/>
        <v>-</v>
      </c>
      <c r="Q57" s="6" t="str">
        <f t="shared" si="49"/>
        <v>-</v>
      </c>
      <c r="R57" s="6" t="str">
        <f t="shared" si="50"/>
        <v>-</v>
      </c>
      <c r="S57" s="6" t="str">
        <f t="shared" si="51"/>
        <v>-</v>
      </c>
      <c r="T57" s="6" t="str">
        <f t="shared" si="52"/>
        <v>-</v>
      </c>
      <c r="U57" s="6" t="str">
        <f t="shared" si="53"/>
        <v>-</v>
      </c>
      <c r="V57" s="6" t="str">
        <f t="shared" si="54"/>
        <v>-</v>
      </c>
      <c r="W57" s="6" t="str">
        <f t="shared" si="55"/>
        <v>-</v>
      </c>
      <c r="X57" s="6" t="str">
        <f t="shared" si="56"/>
        <v>-</v>
      </c>
      <c r="Y57" s="6" t="str">
        <f t="shared" si="57"/>
        <v>-</v>
      </c>
      <c r="Z57" s="6" t="str">
        <f t="shared" si="58"/>
        <v>-</v>
      </c>
      <c r="AA57" s="7">
        <v>7</v>
      </c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7">
        <v>1</v>
      </c>
      <c r="AO57" s="7">
        <v>2</v>
      </c>
      <c r="AP57" s="7">
        <v>3</v>
      </c>
      <c r="AQ57" s="7">
        <v>4</v>
      </c>
      <c r="AR57" s="7">
        <v>5</v>
      </c>
      <c r="AS57" s="1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</row>
    <row r="58" spans="1:94" ht="12.75">
      <c r="A58" s="5">
        <v>6</v>
      </c>
      <c r="B58" s="5">
        <f t="shared" si="42"/>
        <v>1</v>
      </c>
      <c r="C58" s="34">
        <f t="shared" si="43"/>
        <v>22</v>
      </c>
      <c r="D58" s="34">
        <v>16</v>
      </c>
      <c r="E58" s="36">
        <f>L$73</f>
        <v>1</v>
      </c>
      <c r="F58" s="5"/>
      <c r="G58" s="6" t="str">
        <f t="shared" si="45"/>
        <v>-</v>
      </c>
      <c r="H58" s="6" t="str">
        <f t="shared" si="59"/>
        <v>-</v>
      </c>
      <c r="I58" s="6" t="str">
        <f t="shared" si="60"/>
        <v>-</v>
      </c>
      <c r="J58" s="6" t="str">
        <f aca="true" t="shared" si="61" ref="J58:J72">IF($D58=$D$56,$B58,"-")</f>
        <v>-</v>
      </c>
      <c r="K58" s="6" t="str">
        <f aca="true" t="shared" si="62" ref="K58:K72">IF($D58=$D$57,$B58,"-")</f>
        <v>-</v>
      </c>
      <c r="L58" s="8">
        <f>$B58</f>
        <v>1</v>
      </c>
      <c r="M58" s="6" t="str">
        <f t="shared" si="44"/>
        <v>-</v>
      </c>
      <c r="N58" s="6" t="str">
        <f t="shared" si="46"/>
        <v>-</v>
      </c>
      <c r="O58" s="6" t="str">
        <f t="shared" si="47"/>
        <v>-</v>
      </c>
      <c r="P58" s="6" t="str">
        <f t="shared" si="48"/>
        <v>-</v>
      </c>
      <c r="Q58" s="6" t="str">
        <f t="shared" si="49"/>
        <v>-</v>
      </c>
      <c r="R58" s="6" t="str">
        <f t="shared" si="50"/>
        <v>-</v>
      </c>
      <c r="S58" s="6" t="str">
        <f t="shared" si="51"/>
        <v>-</v>
      </c>
      <c r="T58" s="6" t="str">
        <f t="shared" si="52"/>
        <v>-</v>
      </c>
      <c r="U58" s="6" t="str">
        <f t="shared" si="53"/>
        <v>-</v>
      </c>
      <c r="V58" s="6" t="str">
        <f t="shared" si="54"/>
        <v>-</v>
      </c>
      <c r="W58" s="6" t="str">
        <f t="shared" si="55"/>
        <v>-</v>
      </c>
      <c r="X58" s="6" t="str">
        <f t="shared" si="56"/>
        <v>-</v>
      </c>
      <c r="Y58" s="6" t="str">
        <f t="shared" si="57"/>
        <v>-</v>
      </c>
      <c r="Z58" s="6" t="str">
        <f t="shared" si="58"/>
        <v>-</v>
      </c>
      <c r="AA58" s="7">
        <v>8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7">
        <v>1</v>
      </c>
      <c r="AN58" s="7">
        <v>2</v>
      </c>
      <c r="AO58" s="7">
        <v>3</v>
      </c>
      <c r="AP58" s="7">
        <v>4</v>
      </c>
      <c r="AQ58" s="7">
        <v>5</v>
      </c>
      <c r="AR58" s="7">
        <v>6</v>
      </c>
      <c r="AS58" s="1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</row>
    <row r="59" spans="1:94" ht="12.75">
      <c r="A59" s="5">
        <v>7</v>
      </c>
      <c r="B59" s="5">
        <f t="shared" si="42"/>
        <v>2</v>
      </c>
      <c r="C59" s="34">
        <f t="shared" si="43"/>
        <v>18</v>
      </c>
      <c r="D59" s="34">
        <v>18</v>
      </c>
      <c r="E59" s="36">
        <f>M$73</f>
        <v>3.5</v>
      </c>
      <c r="F59" s="5"/>
      <c r="G59" s="6" t="str">
        <f t="shared" si="45"/>
        <v>-</v>
      </c>
      <c r="H59" s="6" t="str">
        <f t="shared" si="59"/>
        <v>-</v>
      </c>
      <c r="I59" s="6" t="str">
        <f t="shared" si="60"/>
        <v>-</v>
      </c>
      <c r="J59" s="6" t="str">
        <f t="shared" si="61"/>
        <v>-</v>
      </c>
      <c r="K59" s="6" t="str">
        <f t="shared" si="62"/>
        <v>-</v>
      </c>
      <c r="L59" s="6" t="str">
        <f aca="true" t="shared" si="63" ref="L59:L72">IF($D59=$D$58,$B59,"-")</f>
        <v>-</v>
      </c>
      <c r="M59" s="8">
        <f>$B59</f>
        <v>2</v>
      </c>
      <c r="N59" s="6">
        <f t="shared" si="46"/>
        <v>2</v>
      </c>
      <c r="O59" s="6">
        <f t="shared" si="47"/>
        <v>2</v>
      </c>
      <c r="P59" s="6">
        <f t="shared" si="48"/>
        <v>2</v>
      </c>
      <c r="Q59" s="6" t="str">
        <f t="shared" si="49"/>
        <v>-</v>
      </c>
      <c r="R59" s="6" t="str">
        <f t="shared" si="50"/>
        <v>-</v>
      </c>
      <c r="S59" s="6" t="str">
        <f t="shared" si="51"/>
        <v>-</v>
      </c>
      <c r="T59" s="6" t="str">
        <f t="shared" si="52"/>
        <v>-</v>
      </c>
      <c r="U59" s="6" t="str">
        <f t="shared" si="53"/>
        <v>-</v>
      </c>
      <c r="V59" s="6" t="str">
        <f t="shared" si="54"/>
        <v>-</v>
      </c>
      <c r="W59" s="6" t="str">
        <f t="shared" si="55"/>
        <v>-</v>
      </c>
      <c r="X59" s="6" t="str">
        <f t="shared" si="56"/>
        <v>-</v>
      </c>
      <c r="Y59" s="6" t="str">
        <f t="shared" si="57"/>
        <v>-</v>
      </c>
      <c r="Z59" s="6" t="str">
        <f t="shared" si="58"/>
        <v>-</v>
      </c>
      <c r="AA59" s="7">
        <v>9</v>
      </c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7">
        <v>1</v>
      </c>
      <c r="AM59" s="7">
        <v>2</v>
      </c>
      <c r="AN59" s="7">
        <v>3</v>
      </c>
      <c r="AO59" s="7">
        <v>4</v>
      </c>
      <c r="AP59" s="7">
        <v>5</v>
      </c>
      <c r="AQ59" s="7">
        <v>6</v>
      </c>
      <c r="AR59" s="7">
        <v>7</v>
      </c>
      <c r="AS59" s="1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</row>
    <row r="60" spans="1:94" ht="12.75">
      <c r="A60" s="5">
        <v>8</v>
      </c>
      <c r="B60" s="5">
        <f t="shared" si="42"/>
        <v>3</v>
      </c>
      <c r="C60" s="34">
        <f t="shared" si="43"/>
        <v>18</v>
      </c>
      <c r="D60" s="34">
        <v>18</v>
      </c>
      <c r="E60" s="36">
        <f>N$73</f>
        <v>3.5</v>
      </c>
      <c r="F60" s="5"/>
      <c r="G60" s="6" t="str">
        <f t="shared" si="45"/>
        <v>-</v>
      </c>
      <c r="H60" s="6" t="str">
        <f t="shared" si="59"/>
        <v>-</v>
      </c>
      <c r="I60" s="6" t="str">
        <f t="shared" si="60"/>
        <v>-</v>
      </c>
      <c r="J60" s="6" t="str">
        <f t="shared" si="61"/>
        <v>-</v>
      </c>
      <c r="K60" s="6" t="str">
        <f t="shared" si="62"/>
        <v>-</v>
      </c>
      <c r="L60" s="6" t="str">
        <f t="shared" si="63"/>
        <v>-</v>
      </c>
      <c r="M60" s="6">
        <f aca="true" t="shared" si="64" ref="M60:M72">IF($D60=$D$59,$B60,"-")</f>
        <v>3</v>
      </c>
      <c r="N60" s="8">
        <f>$B60</f>
        <v>3</v>
      </c>
      <c r="O60" s="6">
        <f t="shared" si="47"/>
        <v>3</v>
      </c>
      <c r="P60" s="6">
        <f t="shared" si="48"/>
        <v>3</v>
      </c>
      <c r="Q60" s="6" t="str">
        <f t="shared" si="49"/>
        <v>-</v>
      </c>
      <c r="R60" s="6" t="str">
        <f t="shared" si="50"/>
        <v>-</v>
      </c>
      <c r="S60" s="6" t="str">
        <f t="shared" si="51"/>
        <v>-</v>
      </c>
      <c r="T60" s="6" t="str">
        <f t="shared" si="52"/>
        <v>-</v>
      </c>
      <c r="U60" s="6" t="str">
        <f t="shared" si="53"/>
        <v>-</v>
      </c>
      <c r="V60" s="6" t="str">
        <f t="shared" si="54"/>
        <v>-</v>
      </c>
      <c r="W60" s="6" t="str">
        <f t="shared" si="55"/>
        <v>-</v>
      </c>
      <c r="X60" s="6" t="str">
        <f t="shared" si="56"/>
        <v>-</v>
      </c>
      <c r="Y60" s="6" t="str">
        <f t="shared" si="57"/>
        <v>-</v>
      </c>
      <c r="Z60" s="6" t="str">
        <f t="shared" si="58"/>
        <v>-</v>
      </c>
      <c r="AA60" s="7">
        <v>10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7">
        <v>1</v>
      </c>
      <c r="AL60" s="7">
        <v>2</v>
      </c>
      <c r="AM60" s="7">
        <v>3</v>
      </c>
      <c r="AN60" s="7">
        <v>4</v>
      </c>
      <c r="AO60" s="7">
        <v>5</v>
      </c>
      <c r="AP60" s="7">
        <v>6</v>
      </c>
      <c r="AQ60" s="7">
        <v>7</v>
      </c>
      <c r="AR60" s="7">
        <v>8</v>
      </c>
      <c r="AS60" s="1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</row>
    <row r="61" spans="1:94" ht="12.75">
      <c r="A61" s="5">
        <v>9</v>
      </c>
      <c r="B61" s="5">
        <f t="shared" si="42"/>
        <v>4</v>
      </c>
      <c r="C61" s="34">
        <f t="shared" si="43"/>
        <v>22</v>
      </c>
      <c r="D61" s="34">
        <v>18</v>
      </c>
      <c r="E61" s="36">
        <f>O$73</f>
        <v>3.5</v>
      </c>
      <c r="F61" s="5"/>
      <c r="G61" s="6" t="str">
        <f t="shared" si="45"/>
        <v>-</v>
      </c>
      <c r="H61" s="6" t="str">
        <f t="shared" si="59"/>
        <v>-</v>
      </c>
      <c r="I61" s="6" t="str">
        <f t="shared" si="60"/>
        <v>-</v>
      </c>
      <c r="J61" s="6" t="str">
        <f t="shared" si="61"/>
        <v>-</v>
      </c>
      <c r="K61" s="6" t="str">
        <f t="shared" si="62"/>
        <v>-</v>
      </c>
      <c r="L61" s="6" t="str">
        <f t="shared" si="63"/>
        <v>-</v>
      </c>
      <c r="M61" s="6">
        <f t="shared" si="64"/>
        <v>4</v>
      </c>
      <c r="N61" s="6">
        <f aca="true" t="shared" si="65" ref="N61:N72">IF($D61=$D$60,$B61,"-")</f>
        <v>4</v>
      </c>
      <c r="O61" s="8">
        <f>$B61</f>
        <v>4</v>
      </c>
      <c r="P61" s="6">
        <f t="shared" si="48"/>
        <v>4</v>
      </c>
      <c r="Q61" s="6" t="str">
        <f t="shared" si="49"/>
        <v>-</v>
      </c>
      <c r="R61" s="6" t="str">
        <f t="shared" si="50"/>
        <v>-</v>
      </c>
      <c r="S61" s="6" t="str">
        <f t="shared" si="51"/>
        <v>-</v>
      </c>
      <c r="T61" s="6" t="str">
        <f t="shared" si="52"/>
        <v>-</v>
      </c>
      <c r="U61" s="6" t="str">
        <f t="shared" si="53"/>
        <v>-</v>
      </c>
      <c r="V61" s="6" t="str">
        <f t="shared" si="54"/>
        <v>-</v>
      </c>
      <c r="W61" s="6" t="str">
        <f t="shared" si="55"/>
        <v>-</v>
      </c>
      <c r="X61" s="6" t="str">
        <f t="shared" si="56"/>
        <v>-</v>
      </c>
      <c r="Y61" s="6" t="str">
        <f t="shared" si="57"/>
        <v>-</v>
      </c>
      <c r="Z61" s="6" t="str">
        <f t="shared" si="58"/>
        <v>-</v>
      </c>
      <c r="AA61" s="7">
        <v>11</v>
      </c>
      <c r="AB61" s="10"/>
      <c r="AC61" s="10"/>
      <c r="AD61" s="10"/>
      <c r="AE61" s="10"/>
      <c r="AF61" s="10"/>
      <c r="AG61" s="10"/>
      <c r="AH61" s="10"/>
      <c r="AI61" s="10"/>
      <c r="AJ61" s="7">
        <v>1</v>
      </c>
      <c r="AK61" s="7">
        <v>2</v>
      </c>
      <c r="AL61" s="7">
        <v>3</v>
      </c>
      <c r="AM61" s="7">
        <v>4</v>
      </c>
      <c r="AN61" s="7">
        <v>5</v>
      </c>
      <c r="AO61" s="7">
        <v>6</v>
      </c>
      <c r="AP61" s="7">
        <v>7</v>
      </c>
      <c r="AQ61" s="7">
        <v>8</v>
      </c>
      <c r="AR61" s="7">
        <v>9</v>
      </c>
      <c r="AS61" s="1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</row>
    <row r="62" spans="1:94" ht="12.75">
      <c r="A62" s="5">
        <v>10</v>
      </c>
      <c r="B62" s="5">
        <f t="shared" si="42"/>
        <v>5</v>
      </c>
      <c r="C62" s="34">
        <f t="shared" si="43"/>
        <v>22</v>
      </c>
      <c r="D62" s="34">
        <v>18</v>
      </c>
      <c r="E62" s="36">
        <f>P$73</f>
        <v>3.5</v>
      </c>
      <c r="F62" s="5"/>
      <c r="G62" s="6" t="str">
        <f t="shared" si="45"/>
        <v>-</v>
      </c>
      <c r="H62" s="6" t="str">
        <f t="shared" si="59"/>
        <v>-</v>
      </c>
      <c r="I62" s="6" t="str">
        <f t="shared" si="60"/>
        <v>-</v>
      </c>
      <c r="J62" s="6" t="str">
        <f t="shared" si="61"/>
        <v>-</v>
      </c>
      <c r="K62" s="6" t="str">
        <f t="shared" si="62"/>
        <v>-</v>
      </c>
      <c r="L62" s="6" t="str">
        <f t="shared" si="63"/>
        <v>-</v>
      </c>
      <c r="M62" s="6">
        <f t="shared" si="64"/>
        <v>5</v>
      </c>
      <c r="N62" s="6">
        <f t="shared" si="65"/>
        <v>5</v>
      </c>
      <c r="O62" s="6">
        <f aca="true" t="shared" si="66" ref="O62:O72">IF($D62=$D$61,$B62,"-")</f>
        <v>5</v>
      </c>
      <c r="P62" s="8">
        <f>$B62</f>
        <v>5</v>
      </c>
      <c r="Q62" s="6" t="str">
        <f t="shared" si="49"/>
        <v>-</v>
      </c>
      <c r="R62" s="6" t="str">
        <f t="shared" si="50"/>
        <v>-</v>
      </c>
      <c r="S62" s="6" t="str">
        <f t="shared" si="51"/>
        <v>-</v>
      </c>
      <c r="T62" s="6" t="str">
        <f t="shared" si="52"/>
        <v>-</v>
      </c>
      <c r="U62" s="6" t="str">
        <f t="shared" si="53"/>
        <v>-</v>
      </c>
      <c r="V62" s="6" t="str">
        <f t="shared" si="54"/>
        <v>-</v>
      </c>
      <c r="W62" s="6" t="str">
        <f t="shared" si="55"/>
        <v>-</v>
      </c>
      <c r="X62" s="6" t="str">
        <f t="shared" si="56"/>
        <v>-</v>
      </c>
      <c r="Y62" s="6" t="str">
        <f t="shared" si="57"/>
        <v>-</v>
      </c>
      <c r="Z62" s="6" t="str">
        <f t="shared" si="58"/>
        <v>-</v>
      </c>
      <c r="AA62" s="7">
        <v>12</v>
      </c>
      <c r="AB62" s="10"/>
      <c r="AC62" s="10"/>
      <c r="AD62" s="10"/>
      <c r="AE62" s="10"/>
      <c r="AF62" s="10"/>
      <c r="AG62" s="10"/>
      <c r="AH62" s="10"/>
      <c r="AI62" s="7">
        <v>1</v>
      </c>
      <c r="AJ62" s="7">
        <v>2</v>
      </c>
      <c r="AK62" s="7">
        <v>3</v>
      </c>
      <c r="AL62" s="7">
        <v>4</v>
      </c>
      <c r="AM62" s="7">
        <v>5</v>
      </c>
      <c r="AN62" s="7">
        <v>6</v>
      </c>
      <c r="AO62" s="7">
        <v>7</v>
      </c>
      <c r="AP62" s="7">
        <v>8</v>
      </c>
      <c r="AQ62" s="7">
        <v>9</v>
      </c>
      <c r="AR62" s="7">
        <v>10</v>
      </c>
      <c r="AS62" s="1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</row>
    <row r="63" spans="1:94" ht="12.75">
      <c r="A63" s="5">
        <v>11</v>
      </c>
      <c r="B63" s="5">
        <f t="shared" si="42"/>
        <v>6</v>
      </c>
      <c r="C63" s="34">
        <f t="shared" si="43"/>
        <v>28</v>
      </c>
      <c r="D63" s="34">
        <v>20</v>
      </c>
      <c r="E63" s="36">
        <f>Q$73</f>
        <v>6.5</v>
      </c>
      <c r="F63" s="5"/>
      <c r="G63" s="6" t="str">
        <f t="shared" si="45"/>
        <v>-</v>
      </c>
      <c r="H63" s="6" t="str">
        <f t="shared" si="59"/>
        <v>-</v>
      </c>
      <c r="I63" s="6" t="str">
        <f t="shared" si="60"/>
        <v>-</v>
      </c>
      <c r="J63" s="6" t="str">
        <f t="shared" si="61"/>
        <v>-</v>
      </c>
      <c r="K63" s="6" t="str">
        <f t="shared" si="62"/>
        <v>-</v>
      </c>
      <c r="L63" s="6" t="str">
        <f t="shared" si="63"/>
        <v>-</v>
      </c>
      <c r="M63" s="6" t="str">
        <f t="shared" si="64"/>
        <v>-</v>
      </c>
      <c r="N63" s="6" t="str">
        <f t="shared" si="65"/>
        <v>-</v>
      </c>
      <c r="O63" s="6" t="str">
        <f t="shared" si="66"/>
        <v>-</v>
      </c>
      <c r="P63" s="6" t="str">
        <f aca="true" t="shared" si="67" ref="P63:P72">IF($D63=$D$62,$B63,"-")</f>
        <v>-</v>
      </c>
      <c r="Q63" s="8">
        <f>$B63</f>
        <v>6</v>
      </c>
      <c r="R63" s="6">
        <f t="shared" si="50"/>
        <v>6</v>
      </c>
      <c r="S63" s="6" t="str">
        <f t="shared" si="51"/>
        <v>-</v>
      </c>
      <c r="T63" s="6" t="str">
        <f t="shared" si="52"/>
        <v>-</v>
      </c>
      <c r="U63" s="6" t="str">
        <f t="shared" si="53"/>
        <v>-</v>
      </c>
      <c r="V63" s="6" t="str">
        <f t="shared" si="54"/>
        <v>-</v>
      </c>
      <c r="W63" s="6" t="str">
        <f t="shared" si="55"/>
        <v>-</v>
      </c>
      <c r="X63" s="6" t="str">
        <f t="shared" si="56"/>
        <v>-</v>
      </c>
      <c r="Y63" s="6" t="str">
        <f t="shared" si="57"/>
        <v>-</v>
      </c>
      <c r="Z63" s="6" t="str">
        <f t="shared" si="58"/>
        <v>-</v>
      </c>
      <c r="AA63" s="7">
        <v>13</v>
      </c>
      <c r="AB63" s="10"/>
      <c r="AC63" s="10"/>
      <c r="AD63" s="10"/>
      <c r="AE63" s="10"/>
      <c r="AF63" s="10"/>
      <c r="AG63" s="10"/>
      <c r="AH63" s="7">
        <v>1</v>
      </c>
      <c r="AI63" s="7">
        <v>2</v>
      </c>
      <c r="AJ63" s="7">
        <v>3</v>
      </c>
      <c r="AK63" s="7">
        <v>4</v>
      </c>
      <c r="AL63" s="7">
        <v>5</v>
      </c>
      <c r="AM63" s="7">
        <v>6</v>
      </c>
      <c r="AN63" s="7">
        <v>7</v>
      </c>
      <c r="AO63" s="7">
        <v>8</v>
      </c>
      <c r="AP63" s="7">
        <v>9</v>
      </c>
      <c r="AQ63" s="7">
        <v>10</v>
      </c>
      <c r="AR63" s="7">
        <v>11</v>
      </c>
      <c r="AS63" s="1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</row>
    <row r="64" spans="1:94" ht="12.75">
      <c r="A64" s="5">
        <v>12</v>
      </c>
      <c r="B64" s="5">
        <f t="shared" si="42"/>
        <v>7</v>
      </c>
      <c r="C64" s="34">
        <f t="shared" si="43"/>
        <v>20</v>
      </c>
      <c r="D64" s="34">
        <v>20</v>
      </c>
      <c r="E64" s="36">
        <f>R$73</f>
        <v>6.5</v>
      </c>
      <c r="F64" s="5"/>
      <c r="G64" s="6" t="str">
        <f t="shared" si="45"/>
        <v>-</v>
      </c>
      <c r="H64" s="6" t="str">
        <f t="shared" si="59"/>
        <v>-</v>
      </c>
      <c r="I64" s="6" t="str">
        <f t="shared" si="60"/>
        <v>-</v>
      </c>
      <c r="J64" s="6" t="str">
        <f t="shared" si="61"/>
        <v>-</v>
      </c>
      <c r="K64" s="6" t="str">
        <f t="shared" si="62"/>
        <v>-</v>
      </c>
      <c r="L64" s="6" t="str">
        <f t="shared" si="63"/>
        <v>-</v>
      </c>
      <c r="M64" s="6" t="str">
        <f t="shared" si="64"/>
        <v>-</v>
      </c>
      <c r="N64" s="6" t="str">
        <f t="shared" si="65"/>
        <v>-</v>
      </c>
      <c r="O64" s="6" t="str">
        <f t="shared" si="66"/>
        <v>-</v>
      </c>
      <c r="P64" s="6" t="str">
        <f t="shared" si="67"/>
        <v>-</v>
      </c>
      <c r="Q64" s="6">
        <f aca="true" t="shared" si="68" ref="Q64:Q72">IF($D64=$D$63,$B64,"-")</f>
        <v>7</v>
      </c>
      <c r="R64" s="8">
        <f>$B64</f>
        <v>7</v>
      </c>
      <c r="S64" s="6" t="str">
        <f t="shared" si="51"/>
        <v>-</v>
      </c>
      <c r="T64" s="6" t="str">
        <f t="shared" si="52"/>
        <v>-</v>
      </c>
      <c r="U64" s="6" t="str">
        <f t="shared" si="53"/>
        <v>-</v>
      </c>
      <c r="V64" s="6" t="str">
        <f t="shared" si="54"/>
        <v>-</v>
      </c>
      <c r="W64" s="6" t="str">
        <f t="shared" si="55"/>
        <v>-</v>
      </c>
      <c r="X64" s="6" t="str">
        <f t="shared" si="56"/>
        <v>-</v>
      </c>
      <c r="Y64" s="6" t="str">
        <f t="shared" si="57"/>
        <v>-</v>
      </c>
      <c r="Z64" s="6" t="str">
        <f t="shared" si="58"/>
        <v>-</v>
      </c>
      <c r="AA64" s="7">
        <v>14</v>
      </c>
      <c r="AB64" s="10"/>
      <c r="AC64" s="10"/>
      <c r="AD64" s="10"/>
      <c r="AE64" s="10"/>
      <c r="AF64" s="10"/>
      <c r="AG64" s="7">
        <v>1</v>
      </c>
      <c r="AH64" s="7">
        <v>2</v>
      </c>
      <c r="AI64" s="7">
        <v>3</v>
      </c>
      <c r="AJ64" s="7">
        <v>4</v>
      </c>
      <c r="AK64" s="7">
        <v>5</v>
      </c>
      <c r="AL64" s="7">
        <v>6</v>
      </c>
      <c r="AM64" s="7">
        <v>7</v>
      </c>
      <c r="AN64" s="7">
        <v>8</v>
      </c>
      <c r="AO64" s="7">
        <v>9</v>
      </c>
      <c r="AP64" s="7">
        <v>10</v>
      </c>
      <c r="AQ64" s="7">
        <v>11</v>
      </c>
      <c r="AR64" s="7">
        <v>12</v>
      </c>
      <c r="AS64" s="1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</row>
    <row r="65" spans="1:94" ht="12.75">
      <c r="A65" s="5">
        <v>13</v>
      </c>
      <c r="B65" s="5">
        <f t="shared" si="42"/>
        <v>8</v>
      </c>
      <c r="C65" s="34">
        <f t="shared" si="43"/>
        <v>23</v>
      </c>
      <c r="D65" s="34">
        <v>22</v>
      </c>
      <c r="E65" s="36">
        <f>S$73</f>
        <v>9</v>
      </c>
      <c r="F65" s="5"/>
      <c r="G65" s="6" t="str">
        <f t="shared" si="45"/>
        <v>-</v>
      </c>
      <c r="H65" s="6" t="str">
        <f t="shared" si="59"/>
        <v>-</v>
      </c>
      <c r="I65" s="6" t="str">
        <f t="shared" si="60"/>
        <v>-</v>
      </c>
      <c r="J65" s="6" t="str">
        <f t="shared" si="61"/>
        <v>-</v>
      </c>
      <c r="K65" s="6" t="str">
        <f t="shared" si="62"/>
        <v>-</v>
      </c>
      <c r="L65" s="6" t="str">
        <f t="shared" si="63"/>
        <v>-</v>
      </c>
      <c r="M65" s="6" t="str">
        <f t="shared" si="64"/>
        <v>-</v>
      </c>
      <c r="N65" s="6" t="str">
        <f t="shared" si="65"/>
        <v>-</v>
      </c>
      <c r="O65" s="6" t="str">
        <f t="shared" si="66"/>
        <v>-</v>
      </c>
      <c r="P65" s="6" t="str">
        <f t="shared" si="67"/>
        <v>-</v>
      </c>
      <c r="Q65" s="6" t="str">
        <f t="shared" si="68"/>
        <v>-</v>
      </c>
      <c r="R65" s="6" t="str">
        <f aca="true" t="shared" si="69" ref="R65:R72">IF($D65=$D$64,$B65,"-")</f>
        <v>-</v>
      </c>
      <c r="S65" s="8">
        <f>$B65</f>
        <v>8</v>
      </c>
      <c r="T65" s="6">
        <f t="shared" si="52"/>
        <v>8</v>
      </c>
      <c r="U65" s="6">
        <f t="shared" si="53"/>
        <v>8</v>
      </c>
      <c r="V65" s="6" t="str">
        <f t="shared" si="54"/>
        <v>-</v>
      </c>
      <c r="W65" s="6" t="str">
        <f t="shared" si="55"/>
        <v>-</v>
      </c>
      <c r="X65" s="6" t="str">
        <f t="shared" si="56"/>
        <v>-</v>
      </c>
      <c r="Y65" s="6" t="str">
        <f t="shared" si="57"/>
        <v>-</v>
      </c>
      <c r="Z65" s="6" t="str">
        <f t="shared" si="58"/>
        <v>-</v>
      </c>
      <c r="AA65" s="7">
        <v>15</v>
      </c>
      <c r="AB65" s="10"/>
      <c r="AC65" s="10"/>
      <c r="AD65" s="10"/>
      <c r="AE65" s="10"/>
      <c r="AF65" s="7">
        <v>1</v>
      </c>
      <c r="AG65" s="7">
        <v>2</v>
      </c>
      <c r="AH65" s="7">
        <v>3</v>
      </c>
      <c r="AI65" s="7">
        <v>4</v>
      </c>
      <c r="AJ65" s="7">
        <v>5</v>
      </c>
      <c r="AK65" s="7">
        <v>6</v>
      </c>
      <c r="AL65" s="7">
        <v>7</v>
      </c>
      <c r="AM65" s="7">
        <v>8</v>
      </c>
      <c r="AN65" s="7">
        <v>9</v>
      </c>
      <c r="AO65" s="7">
        <v>10</v>
      </c>
      <c r="AP65" s="7">
        <v>11</v>
      </c>
      <c r="AQ65" s="7">
        <v>12</v>
      </c>
      <c r="AR65" s="7">
        <v>13</v>
      </c>
      <c r="AS65" s="1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</row>
    <row r="66" spans="1:94" ht="12.75">
      <c r="A66" s="5">
        <v>14</v>
      </c>
      <c r="B66" s="5">
        <f t="shared" si="42"/>
        <v>9</v>
      </c>
      <c r="C66" s="34">
        <f t="shared" si="43"/>
        <v>30</v>
      </c>
      <c r="D66" s="34">
        <v>22</v>
      </c>
      <c r="E66" s="36">
        <f>T$73</f>
        <v>9</v>
      </c>
      <c r="F66" s="5"/>
      <c r="G66" s="6" t="str">
        <f t="shared" si="45"/>
        <v>-</v>
      </c>
      <c r="H66" s="6" t="str">
        <f t="shared" si="59"/>
        <v>-</v>
      </c>
      <c r="I66" s="6" t="str">
        <f t="shared" si="60"/>
        <v>-</v>
      </c>
      <c r="J66" s="6" t="str">
        <f t="shared" si="61"/>
        <v>-</v>
      </c>
      <c r="K66" s="6" t="str">
        <f t="shared" si="62"/>
        <v>-</v>
      </c>
      <c r="L66" s="6" t="str">
        <f t="shared" si="63"/>
        <v>-</v>
      </c>
      <c r="M66" s="6" t="str">
        <f t="shared" si="64"/>
        <v>-</v>
      </c>
      <c r="N66" s="6" t="str">
        <f t="shared" si="65"/>
        <v>-</v>
      </c>
      <c r="O66" s="6" t="str">
        <f t="shared" si="66"/>
        <v>-</v>
      </c>
      <c r="P66" s="6" t="str">
        <f t="shared" si="67"/>
        <v>-</v>
      </c>
      <c r="Q66" s="6" t="str">
        <f t="shared" si="68"/>
        <v>-</v>
      </c>
      <c r="R66" s="6" t="str">
        <f t="shared" si="69"/>
        <v>-</v>
      </c>
      <c r="S66" s="6">
        <f aca="true" t="shared" si="70" ref="S66:S72">IF($D66=$D$65,$B66,"-")</f>
        <v>9</v>
      </c>
      <c r="T66" s="8">
        <f>$B66</f>
        <v>9</v>
      </c>
      <c r="U66" s="6">
        <f t="shared" si="53"/>
        <v>9</v>
      </c>
      <c r="V66" s="6" t="str">
        <f t="shared" si="54"/>
        <v>-</v>
      </c>
      <c r="W66" s="6" t="str">
        <f t="shared" si="55"/>
        <v>-</v>
      </c>
      <c r="X66" s="6" t="str">
        <f t="shared" si="56"/>
        <v>-</v>
      </c>
      <c r="Y66" s="6" t="str">
        <f t="shared" si="57"/>
        <v>-</v>
      </c>
      <c r="Z66" s="6" t="str">
        <f t="shared" si="58"/>
        <v>-</v>
      </c>
      <c r="AA66" s="7">
        <v>16</v>
      </c>
      <c r="AB66" s="10"/>
      <c r="AC66" s="10"/>
      <c r="AD66" s="10"/>
      <c r="AE66" s="7">
        <v>1</v>
      </c>
      <c r="AF66" s="7">
        <v>2</v>
      </c>
      <c r="AG66" s="7">
        <v>3</v>
      </c>
      <c r="AH66" s="7">
        <v>4</v>
      </c>
      <c r="AI66" s="7">
        <v>5</v>
      </c>
      <c r="AJ66" s="7">
        <v>6</v>
      </c>
      <c r="AK66" s="7">
        <v>7</v>
      </c>
      <c r="AL66" s="7">
        <v>8</v>
      </c>
      <c r="AM66" s="7">
        <v>9</v>
      </c>
      <c r="AN66" s="7">
        <v>10</v>
      </c>
      <c r="AO66" s="7">
        <v>11</v>
      </c>
      <c r="AP66" s="7">
        <v>12</v>
      </c>
      <c r="AQ66" s="7">
        <v>13</v>
      </c>
      <c r="AR66" s="7">
        <v>14</v>
      </c>
      <c r="AS66" s="1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</row>
    <row r="67" spans="1:94" ht="12.75">
      <c r="A67" s="5">
        <v>15</v>
      </c>
      <c r="B67" s="5">
        <f t="shared" si="42"/>
        <v>10</v>
      </c>
      <c r="C67" s="34">
        <f t="shared" si="43"/>
        <v>18</v>
      </c>
      <c r="D67" s="34">
        <v>22</v>
      </c>
      <c r="E67" s="36">
        <f>U$73</f>
        <v>9</v>
      </c>
      <c r="F67" s="5"/>
      <c r="G67" s="6" t="str">
        <f t="shared" si="45"/>
        <v>-</v>
      </c>
      <c r="H67" s="6" t="str">
        <f t="shared" si="59"/>
        <v>-</v>
      </c>
      <c r="I67" s="6" t="str">
        <f t="shared" si="60"/>
        <v>-</v>
      </c>
      <c r="J67" s="6" t="str">
        <f t="shared" si="61"/>
        <v>-</v>
      </c>
      <c r="K67" s="6" t="str">
        <f t="shared" si="62"/>
        <v>-</v>
      </c>
      <c r="L67" s="6" t="str">
        <f t="shared" si="63"/>
        <v>-</v>
      </c>
      <c r="M67" s="6" t="str">
        <f t="shared" si="64"/>
        <v>-</v>
      </c>
      <c r="N67" s="6" t="str">
        <f t="shared" si="65"/>
        <v>-</v>
      </c>
      <c r="O67" s="6" t="str">
        <f t="shared" si="66"/>
        <v>-</v>
      </c>
      <c r="P67" s="6" t="str">
        <f t="shared" si="67"/>
        <v>-</v>
      </c>
      <c r="Q67" s="6" t="str">
        <f t="shared" si="68"/>
        <v>-</v>
      </c>
      <c r="R67" s="6" t="str">
        <f t="shared" si="69"/>
        <v>-</v>
      </c>
      <c r="S67" s="6">
        <f t="shared" si="70"/>
        <v>10</v>
      </c>
      <c r="T67" s="6">
        <f aca="true" t="shared" si="71" ref="T67:T72">IF($D67=$D$66,$B67,"-")</f>
        <v>10</v>
      </c>
      <c r="U67" s="8">
        <f>$B67</f>
        <v>10</v>
      </c>
      <c r="V67" s="6" t="str">
        <f t="shared" si="54"/>
        <v>-</v>
      </c>
      <c r="W67" s="6" t="str">
        <f t="shared" si="55"/>
        <v>-</v>
      </c>
      <c r="X67" s="6" t="str">
        <f t="shared" si="56"/>
        <v>-</v>
      </c>
      <c r="Y67" s="6" t="str">
        <f t="shared" si="57"/>
        <v>-</v>
      </c>
      <c r="Z67" s="6" t="str">
        <f t="shared" si="58"/>
        <v>-</v>
      </c>
      <c r="AA67" s="7">
        <v>17</v>
      </c>
      <c r="AB67" s="10"/>
      <c r="AC67" s="10"/>
      <c r="AD67" s="7">
        <v>1</v>
      </c>
      <c r="AE67" s="7">
        <v>2</v>
      </c>
      <c r="AF67" s="7">
        <v>3</v>
      </c>
      <c r="AG67" s="7">
        <v>4</v>
      </c>
      <c r="AH67" s="7">
        <v>5</v>
      </c>
      <c r="AI67" s="7">
        <v>6</v>
      </c>
      <c r="AJ67" s="7">
        <v>7</v>
      </c>
      <c r="AK67" s="7">
        <v>8</v>
      </c>
      <c r="AL67" s="7">
        <v>9</v>
      </c>
      <c r="AM67" s="7">
        <v>10</v>
      </c>
      <c r="AN67" s="7">
        <v>11</v>
      </c>
      <c r="AO67" s="7">
        <v>12</v>
      </c>
      <c r="AP67" s="7">
        <v>13</v>
      </c>
      <c r="AQ67" s="7">
        <v>14</v>
      </c>
      <c r="AR67" s="7">
        <v>15</v>
      </c>
      <c r="AS67" s="1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</row>
    <row r="68" spans="1:94" ht="12.75">
      <c r="A68" s="5">
        <v>16</v>
      </c>
      <c r="B68" s="5">
        <f t="shared" si="42"/>
        <v>11</v>
      </c>
      <c r="C68" s="34">
        <f t="shared" si="43"/>
        <v>0</v>
      </c>
      <c r="D68" s="34">
        <v>23</v>
      </c>
      <c r="E68" s="36">
        <f>V$73</f>
        <v>11</v>
      </c>
      <c r="F68" s="5"/>
      <c r="G68" s="6" t="str">
        <f t="shared" si="45"/>
        <v>-</v>
      </c>
      <c r="H68" s="6" t="str">
        <f t="shared" si="59"/>
        <v>-</v>
      </c>
      <c r="I68" s="6" t="str">
        <f t="shared" si="60"/>
        <v>-</v>
      </c>
      <c r="J68" s="6" t="str">
        <f t="shared" si="61"/>
        <v>-</v>
      </c>
      <c r="K68" s="6" t="str">
        <f t="shared" si="62"/>
        <v>-</v>
      </c>
      <c r="L68" s="6" t="str">
        <f t="shared" si="63"/>
        <v>-</v>
      </c>
      <c r="M68" s="6" t="str">
        <f t="shared" si="64"/>
        <v>-</v>
      </c>
      <c r="N68" s="6" t="str">
        <f t="shared" si="65"/>
        <v>-</v>
      </c>
      <c r="O68" s="6" t="str">
        <f t="shared" si="66"/>
        <v>-</v>
      </c>
      <c r="P68" s="6" t="str">
        <f t="shared" si="67"/>
        <v>-</v>
      </c>
      <c r="Q68" s="6" t="str">
        <f t="shared" si="68"/>
        <v>-</v>
      </c>
      <c r="R68" s="6" t="str">
        <f t="shared" si="69"/>
        <v>-</v>
      </c>
      <c r="S68" s="6" t="str">
        <f t="shared" si="70"/>
        <v>-</v>
      </c>
      <c r="T68" s="6" t="str">
        <f t="shared" si="71"/>
        <v>-</v>
      </c>
      <c r="U68" s="6" t="str">
        <f>IF($D68=$D$67,$B68,"-")</f>
        <v>-</v>
      </c>
      <c r="V68" s="8">
        <f>$B68</f>
        <v>11</v>
      </c>
      <c r="W68" s="6" t="str">
        <f t="shared" si="55"/>
        <v>-</v>
      </c>
      <c r="X68" s="6" t="str">
        <f t="shared" si="56"/>
        <v>-</v>
      </c>
      <c r="Y68" s="6" t="str">
        <f t="shared" si="57"/>
        <v>-</v>
      </c>
      <c r="Z68" s="6" t="str">
        <f t="shared" si="58"/>
        <v>-</v>
      </c>
      <c r="AA68" s="7">
        <v>18</v>
      </c>
      <c r="AB68" s="10"/>
      <c r="AC68" s="7">
        <v>1</v>
      </c>
      <c r="AD68" s="7">
        <v>2</v>
      </c>
      <c r="AE68" s="7">
        <v>3</v>
      </c>
      <c r="AF68" s="7">
        <v>4</v>
      </c>
      <c r="AG68" s="7">
        <v>5</v>
      </c>
      <c r="AH68" s="7">
        <v>6</v>
      </c>
      <c r="AI68" s="7">
        <v>7</v>
      </c>
      <c r="AJ68" s="7">
        <v>8</v>
      </c>
      <c r="AK68" s="7">
        <v>9</v>
      </c>
      <c r="AL68" s="7">
        <v>10</v>
      </c>
      <c r="AM68" s="7">
        <v>11</v>
      </c>
      <c r="AN68" s="7">
        <v>12</v>
      </c>
      <c r="AO68" s="7">
        <v>13</v>
      </c>
      <c r="AP68" s="7">
        <v>14</v>
      </c>
      <c r="AQ68" s="7">
        <v>15</v>
      </c>
      <c r="AR68" s="7">
        <v>16</v>
      </c>
      <c r="AS68" s="1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</row>
    <row r="69" spans="1:94" ht="12.75">
      <c r="A69" s="5">
        <v>17</v>
      </c>
      <c r="B69" s="5">
        <f t="shared" si="42"/>
        <v>12</v>
      </c>
      <c r="C69" s="34">
        <f t="shared" si="43"/>
        <v>0</v>
      </c>
      <c r="D69" s="34">
        <v>26</v>
      </c>
      <c r="E69" s="36">
        <f>W$73</f>
        <v>12</v>
      </c>
      <c r="F69" s="5"/>
      <c r="G69" s="6" t="str">
        <f t="shared" si="45"/>
        <v>-</v>
      </c>
      <c r="H69" s="6" t="str">
        <f t="shared" si="59"/>
        <v>-</v>
      </c>
      <c r="I69" s="6" t="str">
        <f t="shared" si="60"/>
        <v>-</v>
      </c>
      <c r="J69" s="6" t="str">
        <f t="shared" si="61"/>
        <v>-</v>
      </c>
      <c r="K69" s="6" t="str">
        <f t="shared" si="62"/>
        <v>-</v>
      </c>
      <c r="L69" s="6" t="str">
        <f t="shared" si="63"/>
        <v>-</v>
      </c>
      <c r="M69" s="6" t="str">
        <f t="shared" si="64"/>
        <v>-</v>
      </c>
      <c r="N69" s="6" t="str">
        <f t="shared" si="65"/>
        <v>-</v>
      </c>
      <c r="O69" s="6" t="str">
        <f t="shared" si="66"/>
        <v>-</v>
      </c>
      <c r="P69" s="6" t="str">
        <f t="shared" si="67"/>
        <v>-</v>
      </c>
      <c r="Q69" s="6" t="str">
        <f t="shared" si="68"/>
        <v>-</v>
      </c>
      <c r="R69" s="6" t="str">
        <f t="shared" si="69"/>
        <v>-</v>
      </c>
      <c r="S69" s="6" t="str">
        <f t="shared" si="70"/>
        <v>-</v>
      </c>
      <c r="T69" s="6" t="str">
        <f t="shared" si="71"/>
        <v>-</v>
      </c>
      <c r="U69" s="6" t="str">
        <f>IF($D69=$D$67,$B69,"-")</f>
        <v>-</v>
      </c>
      <c r="V69" s="6" t="str">
        <f>IF($D69=$D$68,$B69,"-")</f>
        <v>-</v>
      </c>
      <c r="W69" s="8">
        <f>$B69</f>
        <v>12</v>
      </c>
      <c r="X69" s="6" t="str">
        <f t="shared" si="56"/>
        <v>-</v>
      </c>
      <c r="Y69" s="6" t="str">
        <f t="shared" si="57"/>
        <v>-</v>
      </c>
      <c r="Z69" s="6" t="str">
        <f t="shared" si="58"/>
        <v>-</v>
      </c>
      <c r="AA69" s="7">
        <v>19</v>
      </c>
      <c r="AB69" s="7">
        <v>1</v>
      </c>
      <c r="AC69" s="7">
        <v>2</v>
      </c>
      <c r="AD69" s="7">
        <v>3</v>
      </c>
      <c r="AE69" s="7">
        <v>4</v>
      </c>
      <c r="AF69" s="7">
        <v>5</v>
      </c>
      <c r="AG69" s="7">
        <v>6</v>
      </c>
      <c r="AH69" s="7">
        <v>7</v>
      </c>
      <c r="AI69" s="7">
        <v>8</v>
      </c>
      <c r="AJ69" s="7">
        <v>9</v>
      </c>
      <c r="AK69" s="7">
        <v>10</v>
      </c>
      <c r="AL69" s="7">
        <v>11</v>
      </c>
      <c r="AM69" s="7">
        <v>12</v>
      </c>
      <c r="AN69" s="7">
        <v>13</v>
      </c>
      <c r="AO69" s="7">
        <v>14</v>
      </c>
      <c r="AP69" s="7">
        <v>15</v>
      </c>
      <c r="AQ69" s="7">
        <v>16</v>
      </c>
      <c r="AR69" s="7">
        <v>17</v>
      </c>
      <c r="AS69" s="1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</row>
    <row r="70" spans="1:94" ht="12.75">
      <c r="A70" s="5">
        <v>18</v>
      </c>
      <c r="B70" s="5">
        <f t="shared" si="42"/>
        <v>13</v>
      </c>
      <c r="C70" s="34">
        <f t="shared" si="43"/>
        <v>0</v>
      </c>
      <c r="D70" s="34">
        <v>28</v>
      </c>
      <c r="E70" s="36">
        <f>X$73</f>
        <v>13</v>
      </c>
      <c r="F70" s="5"/>
      <c r="G70" s="6" t="str">
        <f>IF($D70=$D$53,$B70,"-")</f>
        <v>-</v>
      </c>
      <c r="H70" s="6" t="str">
        <f t="shared" si="59"/>
        <v>-</v>
      </c>
      <c r="I70" s="6" t="str">
        <f t="shared" si="60"/>
        <v>-</v>
      </c>
      <c r="J70" s="6" t="str">
        <f t="shared" si="61"/>
        <v>-</v>
      </c>
      <c r="K70" s="6" t="str">
        <f t="shared" si="62"/>
        <v>-</v>
      </c>
      <c r="L70" s="6" t="str">
        <f t="shared" si="63"/>
        <v>-</v>
      </c>
      <c r="M70" s="6" t="str">
        <f t="shared" si="64"/>
        <v>-</v>
      </c>
      <c r="N70" s="6" t="str">
        <f t="shared" si="65"/>
        <v>-</v>
      </c>
      <c r="O70" s="6" t="str">
        <f t="shared" si="66"/>
        <v>-</v>
      </c>
      <c r="P70" s="6" t="str">
        <f t="shared" si="67"/>
        <v>-</v>
      </c>
      <c r="Q70" s="6" t="str">
        <f t="shared" si="68"/>
        <v>-</v>
      </c>
      <c r="R70" s="6" t="str">
        <f t="shared" si="69"/>
        <v>-</v>
      </c>
      <c r="S70" s="6" t="str">
        <f t="shared" si="70"/>
        <v>-</v>
      </c>
      <c r="T70" s="6" t="str">
        <f t="shared" si="71"/>
        <v>-</v>
      </c>
      <c r="U70" s="6" t="str">
        <f>IF($D70=$D$67,$B70,"-")</f>
        <v>-</v>
      </c>
      <c r="V70" s="6" t="str">
        <f>IF($D70=$D$68,$B70,"-")</f>
        <v>-</v>
      </c>
      <c r="W70" s="6" t="str">
        <f>IF($D70=$D$69,$B70,"-")</f>
        <v>-</v>
      </c>
      <c r="X70" s="8">
        <f>$B70</f>
        <v>13</v>
      </c>
      <c r="Y70" s="6" t="str">
        <f>IF($D70=$D$49,$B70,"-")</f>
        <v>-</v>
      </c>
      <c r="Z70" s="6" t="str">
        <f>IF($D70=$D$72,$B70,"-")</f>
        <v>-</v>
      </c>
      <c r="AA70" s="7">
        <v>20</v>
      </c>
      <c r="AB70" s="7">
        <v>2</v>
      </c>
      <c r="AC70" s="7">
        <v>3</v>
      </c>
      <c r="AD70" s="7">
        <v>4</v>
      </c>
      <c r="AE70" s="7">
        <v>5</v>
      </c>
      <c r="AF70" s="7">
        <v>6</v>
      </c>
      <c r="AG70" s="7">
        <v>7</v>
      </c>
      <c r="AH70" s="7">
        <v>8</v>
      </c>
      <c r="AI70" s="7">
        <v>9</v>
      </c>
      <c r="AJ70" s="7">
        <v>10</v>
      </c>
      <c r="AK70" s="7">
        <v>11</v>
      </c>
      <c r="AL70" s="7">
        <v>12</v>
      </c>
      <c r="AM70" s="7">
        <v>13</v>
      </c>
      <c r="AN70" s="7">
        <v>14</v>
      </c>
      <c r="AO70" s="7">
        <v>15</v>
      </c>
      <c r="AP70" s="7">
        <v>16</v>
      </c>
      <c r="AQ70" s="7">
        <v>17</v>
      </c>
      <c r="AR70" s="7">
        <v>18</v>
      </c>
      <c r="AS70" s="1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</row>
    <row r="71" spans="1:94" ht="12.75">
      <c r="A71" s="5">
        <v>19</v>
      </c>
      <c r="B71" s="5">
        <f t="shared" si="42"/>
        <v>14</v>
      </c>
      <c r="C71" s="34">
        <f t="shared" si="43"/>
        <v>0</v>
      </c>
      <c r="D71" s="34">
        <v>30</v>
      </c>
      <c r="E71" s="36">
        <f>Y$73</f>
        <v>14</v>
      </c>
      <c r="F71" s="5"/>
      <c r="G71" s="6" t="str">
        <f>IF($D71=$D$53,$B71,"-")</f>
        <v>-</v>
      </c>
      <c r="H71" s="6" t="str">
        <f t="shared" si="59"/>
        <v>-</v>
      </c>
      <c r="I71" s="6" t="str">
        <f t="shared" si="60"/>
        <v>-</v>
      </c>
      <c r="J71" s="6" t="str">
        <f t="shared" si="61"/>
        <v>-</v>
      </c>
      <c r="K71" s="6" t="str">
        <f t="shared" si="62"/>
        <v>-</v>
      </c>
      <c r="L71" s="6" t="str">
        <f t="shared" si="63"/>
        <v>-</v>
      </c>
      <c r="M71" s="6" t="str">
        <f t="shared" si="64"/>
        <v>-</v>
      </c>
      <c r="N71" s="6" t="str">
        <f t="shared" si="65"/>
        <v>-</v>
      </c>
      <c r="O71" s="6" t="str">
        <f t="shared" si="66"/>
        <v>-</v>
      </c>
      <c r="P71" s="6" t="str">
        <f t="shared" si="67"/>
        <v>-</v>
      </c>
      <c r="Q71" s="6" t="str">
        <f t="shared" si="68"/>
        <v>-</v>
      </c>
      <c r="R71" s="6" t="str">
        <f t="shared" si="69"/>
        <v>-</v>
      </c>
      <c r="S71" s="6" t="str">
        <f t="shared" si="70"/>
        <v>-</v>
      </c>
      <c r="T71" s="6" t="str">
        <f t="shared" si="71"/>
        <v>-</v>
      </c>
      <c r="U71" s="6" t="str">
        <f>IF($D71=$D$67,$B71,"-")</f>
        <v>-</v>
      </c>
      <c r="V71" s="6" t="str">
        <f>IF($D71=$D$68,$B71,"-")</f>
        <v>-</v>
      </c>
      <c r="W71" s="6" t="str">
        <f>IF($D71=$D$69,$B71,"-")</f>
        <v>-</v>
      </c>
      <c r="X71" s="6" t="str">
        <f>IF($D71=$D$70,$B71,"-")</f>
        <v>-</v>
      </c>
      <c r="Y71" s="8">
        <f>$B71</f>
        <v>14</v>
      </c>
      <c r="Z71" s="6" t="str">
        <f>IF($D71=$D$72,$B71,"-")</f>
        <v>-</v>
      </c>
      <c r="AA71" s="7">
        <v>21</v>
      </c>
      <c r="AB71" s="7">
        <v>3</v>
      </c>
      <c r="AC71" s="7">
        <v>4</v>
      </c>
      <c r="AD71" s="7">
        <v>5</v>
      </c>
      <c r="AE71" s="7">
        <v>6</v>
      </c>
      <c r="AF71" s="7">
        <v>7</v>
      </c>
      <c r="AG71" s="7">
        <v>8</v>
      </c>
      <c r="AH71" s="7">
        <v>9</v>
      </c>
      <c r="AI71" s="7">
        <v>10</v>
      </c>
      <c r="AJ71" s="7">
        <v>11</v>
      </c>
      <c r="AK71" s="7">
        <v>12</v>
      </c>
      <c r="AL71" s="7">
        <v>13</v>
      </c>
      <c r="AM71" s="7">
        <v>14</v>
      </c>
      <c r="AN71" s="7">
        <v>15</v>
      </c>
      <c r="AO71" s="7">
        <v>16</v>
      </c>
      <c r="AP71" s="7">
        <v>17</v>
      </c>
      <c r="AQ71" s="7">
        <v>18</v>
      </c>
      <c r="AR71" s="7">
        <v>19</v>
      </c>
      <c r="AS71" s="1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</row>
    <row r="72" spans="1:94" ht="12.75">
      <c r="A72" s="5">
        <v>40</v>
      </c>
      <c r="B72" s="5">
        <f t="shared" si="42"/>
        <v>15</v>
      </c>
      <c r="C72" s="34">
        <f t="shared" si="43"/>
        <v>0</v>
      </c>
      <c r="D72" s="34">
        <v>35</v>
      </c>
      <c r="E72" s="36">
        <f>Z$73</f>
        <v>15</v>
      </c>
      <c r="F72" s="5"/>
      <c r="G72" s="6" t="str">
        <f>IF($D72=$D$53,$B72,"-")</f>
        <v>-</v>
      </c>
      <c r="H72" s="6" t="str">
        <f t="shared" si="59"/>
        <v>-</v>
      </c>
      <c r="I72" s="6" t="str">
        <f t="shared" si="60"/>
        <v>-</v>
      </c>
      <c r="J72" s="6" t="str">
        <f t="shared" si="61"/>
        <v>-</v>
      </c>
      <c r="K72" s="6" t="str">
        <f t="shared" si="62"/>
        <v>-</v>
      </c>
      <c r="L72" s="6" t="str">
        <f t="shared" si="63"/>
        <v>-</v>
      </c>
      <c r="M72" s="6" t="str">
        <f t="shared" si="64"/>
        <v>-</v>
      </c>
      <c r="N72" s="6" t="str">
        <f t="shared" si="65"/>
        <v>-</v>
      </c>
      <c r="O72" s="6" t="str">
        <f t="shared" si="66"/>
        <v>-</v>
      </c>
      <c r="P72" s="6" t="str">
        <f t="shared" si="67"/>
        <v>-</v>
      </c>
      <c r="Q72" s="6" t="str">
        <f t="shared" si="68"/>
        <v>-</v>
      </c>
      <c r="R72" s="6" t="str">
        <f t="shared" si="69"/>
        <v>-</v>
      </c>
      <c r="S72" s="6" t="str">
        <f t="shared" si="70"/>
        <v>-</v>
      </c>
      <c r="T72" s="6" t="str">
        <f t="shared" si="71"/>
        <v>-</v>
      </c>
      <c r="U72" s="6" t="str">
        <f>IF($D72=$D$67,$B72,"-")</f>
        <v>-</v>
      </c>
      <c r="V72" s="6" t="str">
        <f>IF($D72=$D$68,$B72,"-")</f>
        <v>-</v>
      </c>
      <c r="W72" s="6" t="str">
        <f>IF($D72=$D$69,$B72,"-")</f>
        <v>-</v>
      </c>
      <c r="X72" s="6" t="str">
        <f>IF($D72=$D$70,$B72,"-")</f>
        <v>-</v>
      </c>
      <c r="Y72" s="6" t="str">
        <f>IF($D72=$D$71,$B72,"-")</f>
        <v>-</v>
      </c>
      <c r="Z72" s="8">
        <f>$B72</f>
        <v>15</v>
      </c>
      <c r="AA72" s="7">
        <v>22</v>
      </c>
      <c r="AB72" s="7">
        <v>4</v>
      </c>
      <c r="AC72" s="7">
        <v>5</v>
      </c>
      <c r="AD72" s="7">
        <v>6</v>
      </c>
      <c r="AE72" s="7">
        <v>7</v>
      </c>
      <c r="AF72" s="7">
        <v>8</v>
      </c>
      <c r="AG72" s="7">
        <v>9</v>
      </c>
      <c r="AH72" s="7">
        <v>10</v>
      </c>
      <c r="AI72" s="7">
        <v>11</v>
      </c>
      <c r="AJ72" s="7">
        <v>12</v>
      </c>
      <c r="AK72" s="7">
        <v>13</v>
      </c>
      <c r="AL72" s="7">
        <v>14</v>
      </c>
      <c r="AM72" s="7">
        <v>15</v>
      </c>
      <c r="AN72" s="7">
        <v>16</v>
      </c>
      <c r="AO72" s="7">
        <v>17</v>
      </c>
      <c r="AP72" s="7">
        <v>18</v>
      </c>
      <c r="AQ72" s="7">
        <v>19</v>
      </c>
      <c r="AR72" s="7">
        <v>20</v>
      </c>
      <c r="AS72" s="1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</row>
    <row r="73" spans="1:94" ht="12.75">
      <c r="A73" s="5"/>
      <c r="B73" s="5"/>
      <c r="C73" s="5"/>
      <c r="D73" s="5"/>
      <c r="E73" s="5"/>
      <c r="F73" s="5"/>
      <c r="G73" s="9">
        <f aca="true" t="shared" si="72" ref="G73:Z73">SUM(G53:G72)/COUNT(G53:G72)</f>
        <v>0</v>
      </c>
      <c r="H73" s="9">
        <f t="shared" si="72"/>
        <v>0</v>
      </c>
      <c r="I73" s="9">
        <f t="shared" si="72"/>
        <v>0</v>
      </c>
      <c r="J73" s="9">
        <f t="shared" si="72"/>
        <v>0</v>
      </c>
      <c r="K73" s="9">
        <f t="shared" si="72"/>
        <v>0</v>
      </c>
      <c r="L73" s="9">
        <f t="shared" si="72"/>
        <v>1</v>
      </c>
      <c r="M73" s="9">
        <f t="shared" si="72"/>
        <v>3.5</v>
      </c>
      <c r="N73" s="9">
        <f t="shared" si="72"/>
        <v>3.5</v>
      </c>
      <c r="O73" s="9">
        <f t="shared" si="72"/>
        <v>3.5</v>
      </c>
      <c r="P73" s="9">
        <f t="shared" si="72"/>
        <v>3.5</v>
      </c>
      <c r="Q73" s="9">
        <f t="shared" si="72"/>
        <v>6.5</v>
      </c>
      <c r="R73" s="9">
        <f t="shared" si="72"/>
        <v>6.5</v>
      </c>
      <c r="S73" s="9">
        <f t="shared" si="72"/>
        <v>9</v>
      </c>
      <c r="T73" s="9">
        <f t="shared" si="72"/>
        <v>9</v>
      </c>
      <c r="U73" s="9">
        <f t="shared" si="72"/>
        <v>9</v>
      </c>
      <c r="V73" s="9">
        <f t="shared" si="72"/>
        <v>11</v>
      </c>
      <c r="W73" s="9">
        <f t="shared" si="72"/>
        <v>12</v>
      </c>
      <c r="X73" s="9">
        <f t="shared" si="72"/>
        <v>13</v>
      </c>
      <c r="Y73" s="9">
        <f t="shared" si="72"/>
        <v>14</v>
      </c>
      <c r="Z73" s="9">
        <f t="shared" si="72"/>
        <v>15</v>
      </c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</row>
    <row r="74" spans="1:9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6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:6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1:6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</row>
    <row r="79" spans="1:6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</row>
    <row r="80" spans="1:6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</row>
    <row r="81" spans="1:6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:6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67" ht="12.75">
      <c r="A83" s="1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"/>
      <c r="X83" s="3"/>
      <c r="Y83" s="3"/>
      <c r="Z83" s="3"/>
      <c r="AA83" s="3"/>
      <c r="AB83" s="3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1:67" ht="12.75">
      <c r="A84" s="1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3"/>
      <c r="X84" s="3"/>
      <c r="Y84" s="3"/>
      <c r="Z84" s="3"/>
      <c r="AA84" s="3"/>
      <c r="AB84" s="3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1:67" ht="12.75">
      <c r="A85" s="11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3"/>
      <c r="X85" s="3"/>
      <c r="Y85" s="3"/>
      <c r="Z85" s="3"/>
      <c r="AA85" s="3"/>
      <c r="AB85" s="3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:53" ht="12.75">
      <c r="A86" s="1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ht="12.75">
      <c r="A87" s="1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ht="12.75">
      <c r="A88" s="1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1:53" ht="12.75">
      <c r="A89" s="1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1:53" ht="12.75">
      <c r="A90" s="1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1:53" ht="12.75">
      <c r="A91" s="11"/>
      <c r="B91" s="12"/>
      <c r="C91" s="13"/>
      <c r="D91" s="13"/>
      <c r="E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 ht="12.75">
      <c r="A92" s="1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1:53" ht="12.75">
      <c r="A93" s="11"/>
      <c r="B93" s="11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1:53" ht="12.75">
      <c r="A94" s="11"/>
      <c r="B94" s="11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3"/>
      <c r="U94" s="13"/>
      <c r="V94" s="13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22" ht="12.75">
      <c r="A95" s="1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1"/>
      <c r="B103" s="11"/>
      <c r="C103" s="11"/>
      <c r="D103" s="11"/>
      <c r="E103" s="11"/>
      <c r="F103" s="1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1"/>
      <c r="B104" s="11"/>
      <c r="C104" s="11"/>
      <c r="D104" s="11"/>
      <c r="E104" s="11"/>
      <c r="F104" s="1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</sheetData>
  <mergeCells count="4">
    <mergeCell ref="AJ4:AM4"/>
    <mergeCell ref="C5:C6"/>
    <mergeCell ref="E5:E6"/>
    <mergeCell ref="P3:U3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Assis</dc:creator>
  <cp:keywords/>
  <dc:description/>
  <cp:lastModifiedBy>Rui Assis</cp:lastModifiedBy>
  <dcterms:created xsi:type="dcterms:W3CDTF">1997-06-22T18:00:55Z</dcterms:created>
  <dcterms:modified xsi:type="dcterms:W3CDTF">2008-06-25T09:13:22Z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